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3256" windowHeight="13176"/>
  </bookViews>
  <sheets>
    <sheet name="Rekapitulace stavby" sheetId="1" r:id="rId1"/>
    <sheet name="02 - Chodník na ul.Komens..." sheetId="2" r:id="rId2"/>
  </sheets>
  <definedNames>
    <definedName name="_xlnm._FilterDatabase" localSheetId="1" hidden="1">'02 - Chodník na ul.Komens...'!$C$129:$K$270</definedName>
    <definedName name="_xlnm.Print_Titles" localSheetId="1">'02 - Chodník na ul.Komens...'!$129:$129</definedName>
    <definedName name="_xlnm.Print_Titles" localSheetId="0">'Rekapitulace stavby'!$92:$92</definedName>
    <definedName name="_xlnm.Print_Area" localSheetId="1">'02 - Chodník na ul.Komens...'!$C$4:$J$76,'02 - Chodník na ul.Komens...'!$C$82:$J$111,'02 - Chodník na ul.Komens...'!$C$117:$J$270</definedName>
    <definedName name="_xlnm.Print_Area" localSheetId="0">'Rekapitulace stavby'!$D$4:$AO$76,'Rekapitulace stavby'!$C$82:$AQ$96</definedName>
  </definedNames>
  <calcPr calcId="114210" fullCalcOnLoad="1"/>
</workbook>
</file>

<file path=xl/calcChain.xml><?xml version="1.0" encoding="utf-8"?>
<calcChain xmlns="http://schemas.openxmlformats.org/spreadsheetml/2006/main">
  <c r="J37" i="2"/>
  <c r="J36"/>
  <c r="AY95" i="1"/>
  <c r="J35" i="2"/>
  <c r="AX95" i="1"/>
  <c r="BI270" i="2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T254"/>
  <c r="R255"/>
  <c r="R254"/>
  <c r="P255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0"/>
  <c r="BH220"/>
  <c r="BG220"/>
  <c r="BF220"/>
  <c r="T220"/>
  <c r="R220"/>
  <c r="P220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T193"/>
  <c r="R194"/>
  <c r="R193"/>
  <c r="P194"/>
  <c r="P193"/>
  <c r="BI192"/>
  <c r="BH192"/>
  <c r="BG192"/>
  <c r="BF192"/>
  <c r="T192"/>
  <c r="R192"/>
  <c r="P192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4"/>
  <c r="BH154"/>
  <c r="BG154"/>
  <c r="BF154"/>
  <c r="T154"/>
  <c r="R154"/>
  <c r="P154"/>
  <c r="BI148"/>
  <c r="BH148"/>
  <c r="BG148"/>
  <c r="BF148"/>
  <c r="T148"/>
  <c r="R148"/>
  <c r="P148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F124"/>
  <c r="E122"/>
  <c r="F89"/>
  <c r="E87"/>
  <c r="J24"/>
  <c r="E24"/>
  <c r="J92"/>
  <c r="J23"/>
  <c r="J21"/>
  <c r="E21"/>
  <c r="J126"/>
  <c r="J20"/>
  <c r="J18"/>
  <c r="E18"/>
  <c r="F127"/>
  <c r="J17"/>
  <c r="J15"/>
  <c r="E15"/>
  <c r="F91"/>
  <c r="J14"/>
  <c r="J12"/>
  <c r="J124"/>
  <c r="E7"/>
  <c r="E85"/>
  <c r="L90" i="1"/>
  <c r="AM90"/>
  <c r="AM89"/>
  <c r="L89"/>
  <c r="AM87"/>
  <c r="L87"/>
  <c r="L85"/>
  <c r="L84"/>
  <c r="BK265" i="2"/>
  <c r="J206"/>
  <c r="J192"/>
  <c r="J175"/>
  <c r="BK148"/>
  <c r="BK137"/>
  <c r="BK270"/>
  <c r="J266"/>
  <c r="BK245"/>
  <c r="J234"/>
  <c r="BK228"/>
  <c r="BK211"/>
  <c r="J202"/>
  <c r="J178"/>
  <c r="J148"/>
  <c r="J270"/>
  <c r="BK266"/>
  <c r="J261"/>
  <c r="BK248"/>
  <c r="J228"/>
  <c r="J213"/>
  <c r="BK201"/>
  <c r="J197"/>
  <c r="BK186"/>
  <c r="BK172"/>
  <c r="BK142"/>
  <c r="J264"/>
  <c r="J245"/>
  <c r="J236"/>
  <c r="BK231"/>
  <c r="BK202"/>
  <c r="J186"/>
  <c r="BK178"/>
  <c r="J171"/>
  <c r="BK165"/>
  <c r="J138"/>
  <c r="BK260"/>
  <c r="BK255"/>
  <c r="BK197"/>
  <c r="BK181"/>
  <c r="J174"/>
  <c r="J160"/>
  <c r="J135"/>
  <c r="BK267"/>
  <c r="J247"/>
  <c r="BK236"/>
  <c r="J230"/>
  <c r="J212"/>
  <c r="J201"/>
  <c r="BK174"/>
  <c r="J133"/>
  <c r="J267"/>
  <c r="BK264"/>
  <c r="BK250"/>
  <c r="BK238"/>
  <c r="BK220"/>
  <c r="J208"/>
  <c r="J188"/>
  <c r="BK175"/>
  <c r="BK160"/>
  <c r="J134"/>
  <c r="J250"/>
  <c r="J239"/>
  <c r="BK208"/>
  <c r="BK196"/>
  <c r="BK182"/>
  <c r="BK179"/>
  <c r="BK170"/>
  <c r="BK141"/>
  <c r="BK135"/>
  <c r="J258"/>
  <c r="BK213"/>
  <c r="J194"/>
  <c r="BK180"/>
  <c r="BK171"/>
  <c r="J154"/>
  <c r="BK136"/>
  <c r="BK269"/>
  <c r="J255"/>
  <c r="J238"/>
  <c r="BK233"/>
  <c r="BK227"/>
  <c r="BK204"/>
  <c r="J198"/>
  <c r="BK154"/>
  <c r="BK268"/>
  <c r="J265"/>
  <c r="BK252"/>
  <c r="BK244"/>
  <c r="J227"/>
  <c r="J211"/>
  <c r="BK194"/>
  <c r="J177"/>
  <c r="J165"/>
  <c r="BK138"/>
  <c r="BK258"/>
  <c r="J244"/>
  <c r="BK234"/>
  <c r="BK206"/>
  <c r="BK192"/>
  <c r="J181"/>
  <c r="BK177"/>
  <c r="J167"/>
  <c r="J137"/>
  <c r="BK261"/>
  <c r="BK239"/>
  <c r="J204"/>
  <c r="J184"/>
  <c r="J179"/>
  <c r="J170"/>
  <c r="J142"/>
  <c r="AS94" i="1"/>
  <c r="J268" i="2"/>
  <c r="J252"/>
  <c r="BK241"/>
  <c r="J231"/>
  <c r="J220"/>
  <c r="J203"/>
  <c r="BK188"/>
  <c r="J162"/>
  <c r="BK134"/>
  <c r="J269"/>
  <c r="J260"/>
  <c r="BK247"/>
  <c r="BK230"/>
  <c r="BK212"/>
  <c r="BK198"/>
  <c r="J196"/>
  <c r="J182"/>
  <c r="BK167"/>
  <c r="J141"/>
  <c r="BK133"/>
  <c r="J248"/>
  <c r="J241"/>
  <c r="J233"/>
  <c r="BK203"/>
  <c r="BK184"/>
  <c r="J180"/>
  <c r="J172"/>
  <c r="BK162"/>
  <c r="J136"/>
  <c r="BK132"/>
  <c r="R166"/>
  <c r="BK195"/>
  <c r="J195"/>
  <c r="J101"/>
  <c r="BK200"/>
  <c r="J200"/>
  <c r="J102"/>
  <c r="BK210"/>
  <c r="J210"/>
  <c r="J103"/>
  <c r="BK229"/>
  <c r="J229"/>
  <c r="J104"/>
  <c r="BK243"/>
  <c r="J243"/>
  <c r="J105"/>
  <c r="T257"/>
  <c r="T256"/>
  <c r="P132"/>
  <c r="BK166"/>
  <c r="J166"/>
  <c r="J99"/>
  <c r="P195"/>
  <c r="P200"/>
  <c r="P210"/>
  <c r="R229"/>
  <c r="P243"/>
  <c r="R257"/>
  <c r="R256"/>
  <c r="P263"/>
  <c r="P262"/>
  <c r="T132"/>
  <c r="P166"/>
  <c r="T195"/>
  <c r="T200"/>
  <c r="T210"/>
  <c r="P229"/>
  <c r="T243"/>
  <c r="P257"/>
  <c r="P256"/>
  <c r="R263"/>
  <c r="R262"/>
  <c r="R132"/>
  <c r="T166"/>
  <c r="R195"/>
  <c r="R200"/>
  <c r="R210"/>
  <c r="T229"/>
  <c r="R243"/>
  <c r="BK257"/>
  <c r="J257"/>
  <c r="J108"/>
  <c r="BK263"/>
  <c r="BK262"/>
  <c r="J262"/>
  <c r="J109"/>
  <c r="T263"/>
  <c r="T262"/>
  <c r="BK193"/>
  <c r="J193"/>
  <c r="J100"/>
  <c r="BK254"/>
  <c r="J254"/>
  <c r="J106"/>
  <c r="F92"/>
  <c r="F126"/>
  <c r="BE142"/>
  <c r="BE148"/>
  <c r="BE154"/>
  <c r="BE172"/>
  <c r="BE174"/>
  <c r="BE175"/>
  <c r="BE186"/>
  <c r="BE197"/>
  <c r="BE198"/>
  <c r="BE212"/>
  <c r="BE220"/>
  <c r="BE228"/>
  <c r="BE230"/>
  <c r="BE236"/>
  <c r="BE252"/>
  <c r="E120"/>
  <c r="J127"/>
  <c r="BE135"/>
  <c r="BE141"/>
  <c r="BE170"/>
  <c r="BE180"/>
  <c r="BE181"/>
  <c r="BE184"/>
  <c r="BE204"/>
  <c r="BE233"/>
  <c r="BE234"/>
  <c r="BE239"/>
  <c r="BE255"/>
  <c r="BE261"/>
  <c r="BE267"/>
  <c r="BE268"/>
  <c r="BE270"/>
  <c r="J89"/>
  <c r="BE136"/>
  <c r="BE137"/>
  <c r="BE138"/>
  <c r="BE160"/>
  <c r="BE165"/>
  <c r="BE171"/>
  <c r="BE179"/>
  <c r="BE192"/>
  <c r="BE194"/>
  <c r="BE196"/>
  <c r="BE206"/>
  <c r="BE213"/>
  <c r="BE238"/>
  <c r="BE241"/>
  <c r="BE248"/>
  <c r="BE258"/>
  <c r="BE260"/>
  <c r="BE264"/>
  <c r="BE265"/>
  <c r="BE269"/>
  <c r="J91"/>
  <c r="BE133"/>
  <c r="BE134"/>
  <c r="BE162"/>
  <c r="BE167"/>
  <c r="BE177"/>
  <c r="BE178"/>
  <c r="BE182"/>
  <c r="BE188"/>
  <c r="BE201"/>
  <c r="BE202"/>
  <c r="BE203"/>
  <c r="BE208"/>
  <c r="BE211"/>
  <c r="BE227"/>
  <c r="BE231"/>
  <c r="BE244"/>
  <c r="BE245"/>
  <c r="BE247"/>
  <c r="BE250"/>
  <c r="BE266"/>
  <c r="F36"/>
  <c r="BC95" i="1"/>
  <c r="BC94"/>
  <c r="W32"/>
  <c r="F34" i="2"/>
  <c r="BA95" i="1"/>
  <c r="BA94"/>
  <c r="W30"/>
  <c r="F37" i="2"/>
  <c r="BD95" i="1"/>
  <c r="BD94"/>
  <c r="W33"/>
  <c r="J34" i="2"/>
  <c r="AW95" i="1"/>
  <c r="F35" i="2"/>
  <c r="BB95" i="1"/>
  <c r="BB94"/>
  <c r="W31"/>
  <c r="T131" i="2"/>
  <c r="T130"/>
  <c r="R131"/>
  <c r="R130"/>
  <c r="P131"/>
  <c r="P130"/>
  <c r="AU95" i="1"/>
  <c r="AU94"/>
  <c r="BK131" i="2"/>
  <c r="J131"/>
  <c r="J97"/>
  <c r="J132"/>
  <c r="J98"/>
  <c r="J263"/>
  <c r="J110"/>
  <c r="BK256"/>
  <c r="J256"/>
  <c r="J107"/>
  <c r="AW94" i="1"/>
  <c r="AK30"/>
  <c r="J33" i="2"/>
  <c r="AV95" i="1"/>
  <c r="AT95"/>
  <c r="AY94"/>
  <c r="AX94"/>
  <c r="F33" i="2"/>
  <c r="AZ95" i="1"/>
  <c r="AZ94"/>
  <c r="W29"/>
  <c r="BK130" i="2"/>
  <c r="J130"/>
  <c r="J30"/>
  <c r="AG95" i="1"/>
  <c r="AG94"/>
  <c r="AK26"/>
  <c r="AV94"/>
  <c r="AK29"/>
  <c r="AK35"/>
  <c r="J39" i="2"/>
  <c r="J96"/>
  <c r="AN95" i="1"/>
  <c r="AT94"/>
  <c r="AN94"/>
</calcChain>
</file>

<file path=xl/sharedStrings.xml><?xml version="1.0" encoding="utf-8"?>
<sst xmlns="http://schemas.openxmlformats.org/spreadsheetml/2006/main" count="1851" uniqueCount="474">
  <si>
    <t>Export Komplet</t>
  </si>
  <si>
    <t/>
  </si>
  <si>
    <t>2.0</t>
  </si>
  <si>
    <t>False</t>
  </si>
  <si>
    <t>{3e9a7525-0d22-4cda-bb35-c0055767fd0e}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</si>
  <si>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</si>
  <si>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</si>
  <si>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</si>
  <si>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</si>
  <si>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</si>
  <si>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</si>
  <si>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</si>
  <si>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</si>
  <si>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</si>
  <si>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Kasparek019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</si>
  <si>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</si>
  <si>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</si>
  <si>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Rajhrad</t>
  </si>
  <si>
    <t>KSO:</t>
  </si>
  <si>
    <t>CC-CZ:</t>
  </si>
  <si>
    <t>Místo:</t>
  </si>
  <si>
    <t xml:space="preserve"> </t>
  </si>
  <si>
    <t>Datum:</t>
  </si>
  <si>
    <t>18. 5. 2022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</si>
  <si>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</si>
  <si>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</si>
  <si>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</si>
  <si>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</si>
  <si>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</si>
  <si>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</si>
  <si>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</si>
  <si>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</si>
  <si>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</si>
  <si>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</si>
  <si>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</si>
  <si>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</si>
  <si>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</si>
  <si>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</si>
  <si>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</si>
  <si>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</si>
  <si>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</si>
  <si>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</si>
  <si>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</si>
  <si>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</si>
  <si>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</si>
  <si>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</si>
  <si>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</si>
  <si>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</si>
  <si>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</si>
  <si>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</si>
  <si>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</si>
  <si>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</si>
  <si>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</si>
  <si>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</si>
  <si>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</si>
  <si>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</si>
  <si>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</si>
  <si>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</si>
  <si>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</si>
  <si>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</si>
  <si>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</si>
  <si>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</si>
  <si>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</si>
  <si>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</si>
  <si>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</si>
  <si>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</si>
  <si>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</si>
  <si>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</si>
  <si>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</si>
  <si>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</si>
  <si>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</si>
  <si>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</si>
  <si>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</si>
  <si>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</si>
  <si>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</si>
  <si>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</si>
  <si>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</si>
  <si>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</si>
  <si>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02</t>
  </si>
  <si>
    <t>Chodník na ul.Komenského, úsek2</t>
  </si>
  <si>
    <t>STA</t>
  </si>
  <si>
    <t>1</t>
  </si>
  <si>
    <t>{e1843c19-3d28-4b42-b717-28afc62168cf}</t>
  </si>
  <si>
    <t>2</t>
  </si>
  <si>
    <t>KRYCÍ LIST SOUPISU PRACÍ</t>
  </si>
  <si>
    <t>Objekt:</t>
  </si>
  <si>
    <t>02 - Chodník na ul.Komenského, úsek2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</si>
  <si>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</si>
  <si>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</si>
  <si>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</si>
  <si>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</si>
  <si>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</si>
  <si>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</si>
  <si>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</si>
  <si>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181 - Zatravnění</t>
  </si>
  <si>
    <t xml:space="preserve">    5 - Komunikace pozemní</t>
  </si>
  <si>
    <t xml:space="preserve">    504 - Chodník</t>
  </si>
  <si>
    <t xml:space="preserve">    505 - Vjezdy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</si>
  <si>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</si>
  <si>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</si>
  <si>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</si>
  <si>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</si>
  <si>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</si>
  <si>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</si>
  <si>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</si>
  <si>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 xml:space="preserve">    909 -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</si>
  <si>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</si>
  <si>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</si>
  <si>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</si>
  <si>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</si>
  <si>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</si>
  <si>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</si>
  <si>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</si>
  <si>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</si>
  <si>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</si>
  <si>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</si>
  <si>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</si>
  <si>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</si>
  <si>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</si>
  <si>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</si>
  <si>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</si>
  <si>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</si>
  <si>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</si>
  <si>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</si>
  <si>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113106142</t>
  </si>
  <si>
    <t>Rozebrání dlažeb z betonových nebo kamenných dlaždic komunikací pro pěší strojně pl přes 50 m2</t>
  </si>
  <si>
    <t>m2</t>
  </si>
  <si>
    <t>4</t>
  </si>
  <si>
    <t>-1993935734</t>
  </si>
  <si>
    <t>113107222</t>
  </si>
  <si>
    <t>Odstranění podkladu z kameniva drceného tl přes 100 do 200 mm strojně pl přes 200 m2</t>
  </si>
  <si>
    <t>1184140716</t>
  </si>
  <si>
    <t>3</t>
  </si>
  <si>
    <t>113107336</t>
  </si>
  <si>
    <t>Odstranění podkladu z betonu vyztuženého sítěmi tl přes 100 do 150 mm strojně pl do 50 m2</t>
  </si>
  <si>
    <t>-696691602</t>
  </si>
  <si>
    <t>113202111</t>
  </si>
  <si>
    <t>Vytrhání obrub krajníků obrubníků stojatých</t>
  </si>
  <si>
    <t>m</t>
  </si>
  <si>
    <t>15209479</t>
  </si>
  <si>
    <t>5</t>
  </si>
  <si>
    <t>122552203</t>
  </si>
  <si>
    <t>Odkopávky a prokopávky nezapažené pro silnice a dálnice v hornině třídy těžitelnosti III objem do 100 m3 strojně</t>
  </si>
  <si>
    <t>m3</t>
  </si>
  <si>
    <t>2075668306</t>
  </si>
  <si>
    <t>6</t>
  </si>
  <si>
    <t>132251101</t>
  </si>
  <si>
    <t>Hloubení rýh nezapažených š do 800 mm v hornině třídy těžitelnosti I skupiny 3 objem do 20 m3 strojně</t>
  </si>
  <si>
    <t>517413306</t>
  </si>
  <si>
    <t>VV</t>
  </si>
  <si>
    <t>"pro chráničky"</t>
  </si>
  <si>
    <t>7</t>
  </si>
  <si>
    <t>13971-001</t>
  </si>
  <si>
    <t>Ručně kopané sondy hl.1,2m vč.zpětného zásypu</t>
  </si>
  <si>
    <t>kus</t>
  </si>
  <si>
    <t>861499114</t>
  </si>
  <si>
    <t>8</t>
  </si>
  <si>
    <t>162351103</t>
  </si>
  <si>
    <t>Vodorovné přemístění přes 50 do 500 m výkopku/sypaniny z horniny třídy těžitelnosti I skupiny 1 až 3</t>
  </si>
  <si>
    <t>1801970423</t>
  </si>
  <si>
    <t>"odvoz na meziskládku"</t>
  </si>
  <si>
    <t>19+3,377</t>
  </si>
  <si>
    <t>"dovoz pro zemní krajnice+zásypy"</t>
  </si>
  <si>
    <t>Součet</t>
  </si>
  <si>
    <t>9</t>
  </si>
  <si>
    <t>162751117</t>
  </si>
  <si>
    <t>Vodorovné přemístění přes 9 000 do 10000 m výkopku/sypaniny z horniny třídy těžitelnosti I skupiny 1 až 3</t>
  </si>
  <si>
    <t>1590676252</t>
  </si>
  <si>
    <t>"výkopek"</t>
  </si>
  <si>
    <t>6+19</t>
  </si>
  <si>
    <t>"ponecháno pro zásypy a násypy"</t>
  </si>
  <si>
    <t>-19-3,377</t>
  </si>
  <si>
    <t>10</t>
  </si>
  <si>
    <t>167151101</t>
  </si>
  <si>
    <t>Nakládání výkopku z hornin třídy těžitelnosti I skupiny 1 až 3 do 100 m3</t>
  </si>
  <si>
    <t>1409402761</t>
  </si>
  <si>
    <t>"pro zemní krajnice"</t>
  </si>
  <si>
    <t>19</t>
  </si>
  <si>
    <t>"pro zásypy"</t>
  </si>
  <si>
    <t>3,377</t>
  </si>
  <si>
    <t>11</t>
  </si>
  <si>
    <t>171201231</t>
  </si>
  <si>
    <t>Poplatek za uložení zeminy a kamení na recyklační skládce (skládkovné) kód odpadu 17 05 04</t>
  </si>
  <si>
    <t>t</t>
  </si>
  <si>
    <t>1368854021</t>
  </si>
  <si>
    <t>2,623*1,8</t>
  </si>
  <si>
    <t>12</t>
  </si>
  <si>
    <t>174151101</t>
  </si>
  <si>
    <t>Zásyp jam, šachet rýh nebo kolem objektů sypaninou se zhutněním</t>
  </si>
  <si>
    <t>-2132504789</t>
  </si>
  <si>
    <t>"chráničky"</t>
  </si>
  <si>
    <t>6-2,623</t>
  </si>
  <si>
    <t>13</t>
  </si>
  <si>
    <t>181951112</t>
  </si>
  <si>
    <t>Úprava pláně v hornině třídy těžitelnosti I skupiny 1 až 3 se zhutněním strojně</t>
  </si>
  <si>
    <t>-1753841585</t>
  </si>
  <si>
    <t>181</t>
  </si>
  <si>
    <t>Zatravnění</t>
  </si>
  <si>
    <t>14</t>
  </si>
  <si>
    <t>111151121</t>
  </si>
  <si>
    <t>Pokosení trávníku parkového plochy do 1000 m2 s odvozem do 20 km v rovině a svahu do 1:5</t>
  </si>
  <si>
    <t>57169463</t>
  </si>
  <si>
    <t>"2xpokos"</t>
  </si>
  <si>
    <t>19*2</t>
  </si>
  <si>
    <t>181111111</t>
  </si>
  <si>
    <t>Plošná úprava terénu do 500 m2 zemina skupiny 1 až 4 nerovnosti přes 50 do 100 mm v rovinně a svahu do 1:5</t>
  </si>
  <si>
    <t>-1772096375</t>
  </si>
  <si>
    <t>16</t>
  </si>
  <si>
    <t>181351003</t>
  </si>
  <si>
    <t>Rozprostření ornice tl vrstvy do 200 mm pl do 100 m2 v rovině nebo ve svahu do 1:5 strojně</t>
  </si>
  <si>
    <t>620234927</t>
  </si>
  <si>
    <t>17</t>
  </si>
  <si>
    <t>M</t>
  </si>
  <si>
    <t>10364101</t>
  </si>
  <si>
    <t>zemina pro terénní úpravy -  ornice</t>
  </si>
  <si>
    <t>1946216418</t>
  </si>
  <si>
    <t>19*0,1*1,8</t>
  </si>
  <si>
    <t>18</t>
  </si>
  <si>
    <t>181411131</t>
  </si>
  <si>
    <t>Založení parkového trávníku výsevem plochy do 1000 m2 v rovině a ve svahu do 1:5</t>
  </si>
  <si>
    <t>-14476494</t>
  </si>
  <si>
    <t>05724101</t>
  </si>
  <si>
    <t xml:space="preserve">travní osivo </t>
  </si>
  <si>
    <t>kg</t>
  </si>
  <si>
    <t>-1679684626</t>
  </si>
  <si>
    <t>19/100*3,5</t>
  </si>
  <si>
    <t>20</t>
  </si>
  <si>
    <t>181951111</t>
  </si>
  <si>
    <t>Úprava pláně v hornině třídy těžitelnosti I skupiny 1 až 3 bez zhutnění strojně</t>
  </si>
  <si>
    <t>1841786206</t>
  </si>
  <si>
    <t>183403114</t>
  </si>
  <si>
    <t>Obdělání půdy kultivátorováním v rovině a svahu do 1:5</t>
  </si>
  <si>
    <t>1853245527</t>
  </si>
  <si>
    <t>22</t>
  </si>
  <si>
    <t>183403153</t>
  </si>
  <si>
    <t>Obdělání půdy hrabáním v rovině a svahu do 1:5</t>
  </si>
  <si>
    <t>756995265</t>
  </si>
  <si>
    <t>23</t>
  </si>
  <si>
    <t>183403161</t>
  </si>
  <si>
    <t>Obdělání půdy válením v rovině a svahu do 1:5</t>
  </si>
  <si>
    <t>-2010289446</t>
  </si>
  <si>
    <t>24</t>
  </si>
  <si>
    <t>184802111</t>
  </si>
  <si>
    <t>Chemické odplevelení před založením kultury nad 20 m2 postřikem na široko v rovině a svahu do 1:5</t>
  </si>
  <si>
    <t>8978591</t>
  </si>
  <si>
    <t>25</t>
  </si>
  <si>
    <t>2650001</t>
  </si>
  <si>
    <t>totální systémový herbicid na bázi glyfosfátu</t>
  </si>
  <si>
    <t>litr</t>
  </si>
  <si>
    <t>-76522587</t>
  </si>
  <si>
    <t>19*0,0005</t>
  </si>
  <si>
    <t>26</t>
  </si>
  <si>
    <t>185802114</t>
  </si>
  <si>
    <t>Hnojení půdy umělým hnojivem k jednotlivým rostlinám v rovině a svahu do 1:5</t>
  </si>
  <si>
    <t>-1839117629</t>
  </si>
  <si>
    <t>19*0,031/1000</t>
  </si>
  <si>
    <t>27</t>
  </si>
  <si>
    <t>408000</t>
  </si>
  <si>
    <t xml:space="preserve">hnojivo </t>
  </si>
  <si>
    <t>-1083381870</t>
  </si>
  <si>
    <t>19*0,031</t>
  </si>
  <si>
    <t>28</t>
  </si>
  <si>
    <t>185804312</t>
  </si>
  <si>
    <t>Zalití rostlin vodou plocha přes 20 m2</t>
  </si>
  <si>
    <t>332378999</t>
  </si>
  <si>
    <t>"trávník"</t>
  </si>
  <si>
    <t>"10l/m2"</t>
  </si>
  <si>
    <t>19/1000*10</t>
  </si>
  <si>
    <t>29</t>
  </si>
  <si>
    <t>185851121</t>
  </si>
  <si>
    <t>Dovoz vody pro zálivku rostlin za vzdálenost do 1000 m</t>
  </si>
  <si>
    <t>-1158268939</t>
  </si>
  <si>
    <t>Komunikace pozemní</t>
  </si>
  <si>
    <t>30</t>
  </si>
  <si>
    <t>569903311</t>
  </si>
  <si>
    <t>Zřízení zemních krajnic se zhutněním</t>
  </si>
  <si>
    <t>2004260637</t>
  </si>
  <si>
    <t>504</t>
  </si>
  <si>
    <t>Chodník</t>
  </si>
  <si>
    <t>31</t>
  </si>
  <si>
    <t>564851111</t>
  </si>
  <si>
    <t>Podklad ze štěrkodrtě ŠD tl 150 mm</t>
  </si>
  <si>
    <t>1047805628</t>
  </si>
  <si>
    <t>32</t>
  </si>
  <si>
    <t>596211113</t>
  </si>
  <si>
    <t>Kladení zámkové dlažby komunikací pro pěší tl 60 mm skupiny A pl přes 300 m2</t>
  </si>
  <si>
    <t>1678508525</t>
  </si>
  <si>
    <t>33</t>
  </si>
  <si>
    <t>59245015</t>
  </si>
  <si>
    <t>dlažba zámková tl. 60mm přírodní</t>
  </si>
  <si>
    <t>641860073</t>
  </si>
  <si>
    <t>362*1,02</t>
  </si>
  <si>
    <t>505</t>
  </si>
  <si>
    <t>Vjezdy</t>
  </si>
  <si>
    <t>34</t>
  </si>
  <si>
    <t>103299477</t>
  </si>
  <si>
    <t>35</t>
  </si>
  <si>
    <t>567122114</t>
  </si>
  <si>
    <t>Podklad ze směsi stmelené cementem SC C 8/10 (KSC I) tl 150 mm</t>
  </si>
  <si>
    <t>-677114285</t>
  </si>
  <si>
    <t>36</t>
  </si>
  <si>
    <t>596212210</t>
  </si>
  <si>
    <t>Kladení zámkové dlažby pozemních komunikací tl 80 mm skupiny A pl do 50 m2</t>
  </si>
  <si>
    <t>1201789064</t>
  </si>
  <si>
    <t>37</t>
  </si>
  <si>
    <t>59245213</t>
  </si>
  <si>
    <t>dlažba zámková tl.80mm šedá</t>
  </si>
  <si>
    <t>701021383</t>
  </si>
  <si>
    <t>23*1,02</t>
  </si>
  <si>
    <t>38</t>
  </si>
  <si>
    <t>59245224</t>
  </si>
  <si>
    <t>dlažba zámková pro nevidomé tl. 80mm červená</t>
  </si>
  <si>
    <t>-914373509</t>
  </si>
  <si>
    <t>5*1,02</t>
  </si>
  <si>
    <t>39</t>
  </si>
  <si>
    <t>59245010</t>
  </si>
  <si>
    <t xml:space="preserve">dlažba zámková tl.80mm červená  </t>
  </si>
  <si>
    <t>621349364</t>
  </si>
  <si>
    <t>1*1,02</t>
  </si>
  <si>
    <t>Trubní vedení</t>
  </si>
  <si>
    <t>40</t>
  </si>
  <si>
    <t>899331111</t>
  </si>
  <si>
    <t>Výšková úprava uličního vstupu nebo vpusti do 200 mm zvýšením poklopu</t>
  </si>
  <si>
    <t>66627667</t>
  </si>
  <si>
    <t>41</t>
  </si>
  <si>
    <t>899431111</t>
  </si>
  <si>
    <t>Výšková úprava uličního vstupu nebo vpusti do 200 mm zvýšením krycího hrnce, šoupěte nebo hydrantu</t>
  </si>
  <si>
    <t>-422577465</t>
  </si>
  <si>
    <t>42</t>
  </si>
  <si>
    <t>899623151</t>
  </si>
  <si>
    <t>Obetonování potrubí nebo zdiva stok betonem prostým tř. C 16/20 otevřený výkop</t>
  </si>
  <si>
    <t>-953486387</t>
  </si>
  <si>
    <t>"obetonování chrániček"</t>
  </si>
  <si>
    <t>"žlab TK-2"</t>
  </si>
  <si>
    <t>24*(0,4*0,25-0,23*0,19)</t>
  </si>
  <si>
    <t>"rezervní chránička"</t>
  </si>
  <si>
    <t>24*(0,25*0,25-0,055*0,055*3,14)</t>
  </si>
  <si>
    <t>43</t>
  </si>
  <si>
    <t>899643111</t>
  </si>
  <si>
    <t>Bednění pro obetonování potrubí otevřený výkop</t>
  </si>
  <si>
    <t>1306044295</t>
  </si>
  <si>
    <t>24*0,25*2</t>
  </si>
  <si>
    <t>44</t>
  </si>
  <si>
    <t>89999-001</t>
  </si>
  <si>
    <t>M+D rezervní chránička plastová DN110</t>
  </si>
  <si>
    <t>-973932403</t>
  </si>
  <si>
    <t>45</t>
  </si>
  <si>
    <t>89999-102</t>
  </si>
  <si>
    <t>M+D plastová chránička podélně půlená AROT DN110</t>
  </si>
  <si>
    <t>622972224</t>
  </si>
  <si>
    <t>Ostatní konstrukce a práce, bourání</t>
  </si>
  <si>
    <t>46</t>
  </si>
  <si>
    <t>916131213</t>
  </si>
  <si>
    <t>Osazení silničního obrubníku betonového stojatého s boční opěrou do lože z betonu prostého</t>
  </si>
  <si>
    <t>1381850161</t>
  </si>
  <si>
    <t>47</t>
  </si>
  <si>
    <t>59217031</t>
  </si>
  <si>
    <t>obrubník betonový silniční 1000x150x250mm</t>
  </si>
  <si>
    <t>-1267721127</t>
  </si>
  <si>
    <t>18*1,01</t>
  </si>
  <si>
    <t>48</t>
  </si>
  <si>
    <t>916231213</t>
  </si>
  <si>
    <t>Osazení chodníkového obrubníku betonového stojatého s boční opěrou do lože z betonu prostého</t>
  </si>
  <si>
    <t>1285724830</t>
  </si>
  <si>
    <t>49</t>
  </si>
  <si>
    <t>59217017</t>
  </si>
  <si>
    <t>obrubník betonový chodníkový 1000x100x250mm</t>
  </si>
  <si>
    <t>-1398951491</t>
  </si>
  <si>
    <t>96*1,01</t>
  </si>
  <si>
    <t>50</t>
  </si>
  <si>
    <t>916991121</t>
  </si>
  <si>
    <t>Lože pod obrubníky, krajníky nebo obruby z dlažebních kostek z betonu prostého</t>
  </si>
  <si>
    <t>637638026</t>
  </si>
  <si>
    <t>(96+18)*0,4*0,2</t>
  </si>
  <si>
    <t>51</t>
  </si>
  <si>
    <t>935112111</t>
  </si>
  <si>
    <t>Osazení příkopového žlabu do betonu tl 100 mm z betonových tvárnic š 500 mm</t>
  </si>
  <si>
    <t>-847347165</t>
  </si>
  <si>
    <t>52</t>
  </si>
  <si>
    <t>59200-001</t>
  </si>
  <si>
    <t>Chránička, betonový žlab BG-TK2  100x23x19,5cm</t>
  </si>
  <si>
    <t>1668569319</t>
  </si>
  <si>
    <t>24*1,01</t>
  </si>
  <si>
    <t>53</t>
  </si>
  <si>
    <t>59200-002</t>
  </si>
  <si>
    <t>Poklop žlabu BG-TK2  50x24x4 cm</t>
  </si>
  <si>
    <t>-745707029</t>
  </si>
  <si>
    <t>24*1,01*2</t>
  </si>
  <si>
    <t>997</t>
  </si>
  <si>
    <t>Přesun sutě</t>
  </si>
  <si>
    <t>54</t>
  </si>
  <si>
    <t>997221571</t>
  </si>
  <si>
    <t>Vodorovná doprava vybouraných hmot do 1 km</t>
  </si>
  <si>
    <t>-54799957</t>
  </si>
  <si>
    <t>55</t>
  </si>
  <si>
    <t>997221579</t>
  </si>
  <si>
    <t>Příplatek ZKD 1 km u vodorovné dopravy vybouraných hmot</t>
  </si>
  <si>
    <t>-1430038597</t>
  </si>
  <si>
    <t>224,735*9 'Přepočtené koeficientem množství</t>
  </si>
  <si>
    <t>56</t>
  </si>
  <si>
    <t>997221612</t>
  </si>
  <si>
    <t>Nakládání vybouraných hmot na dopravní prostředky pro vodorovnou dopravu</t>
  </si>
  <si>
    <t>584366122</t>
  </si>
  <si>
    <t>57</t>
  </si>
  <si>
    <t>997221861</t>
  </si>
  <si>
    <t>Poplatek za uložení stavebního odpadu na recyklační skládce (skládkovné) z prostého betonu pod kódem 17 01 01</t>
  </si>
  <si>
    <t>318393437</t>
  </si>
  <si>
    <t>224,735-12,54-103,53</t>
  </si>
  <si>
    <t>58</t>
  </si>
  <si>
    <t>997221862</t>
  </si>
  <si>
    <t>Poplatek za uložení stavebního odpadu na recyklační skládce (skládkovné) z armovaného betonu pod kódem 17 01 01</t>
  </si>
  <si>
    <t>811091200</t>
  </si>
  <si>
    <t>38*0,33</t>
  </si>
  <si>
    <t>59</t>
  </si>
  <si>
    <t>997221873</t>
  </si>
  <si>
    <t>Poplatek za uložení stavebního odpadu na recyklační skládce (skládkovné) zeminy a kamení zatříděného do Katalogu odpadů pod kódem 17 05 04</t>
  </si>
  <si>
    <t>1260799247</t>
  </si>
  <si>
    <t>357*0,29</t>
  </si>
  <si>
    <t>998</t>
  </si>
  <si>
    <t>Přesun hmot</t>
  </si>
  <si>
    <t>60</t>
  </si>
  <si>
    <t>998225111</t>
  </si>
  <si>
    <t>Přesun hmot pro pozemní komunikace s krytem z kamene, monolitickým betonovým nebo živičným</t>
  </si>
  <si>
    <t>-341552897</t>
  </si>
  <si>
    <t>PSV</t>
  </si>
  <si>
    <t>Práce a dodávky PSV</t>
  </si>
  <si>
    <t>711</t>
  </si>
  <si>
    <t>Izolace proti vodě, vlhkosti a plynům</t>
  </si>
  <si>
    <t>61</t>
  </si>
  <si>
    <t>711161212</t>
  </si>
  <si>
    <t>Izolace proti zemní vlhkosti nopovou fólií svislá, nopek v 8,0 mm, tl do 0,6 mm</t>
  </si>
  <si>
    <t>-1717582120</t>
  </si>
  <si>
    <t>203,03*0,33</t>
  </si>
  <si>
    <t>62</t>
  </si>
  <si>
    <t>711161384</t>
  </si>
  <si>
    <t>Izolace proti zemní vlhkosti nopovou fólií ukončení provětrávací lištou</t>
  </si>
  <si>
    <t>636400296</t>
  </si>
  <si>
    <t>63</t>
  </si>
  <si>
    <t>998711101</t>
  </si>
  <si>
    <t>Přesun hmot tonážní pro izolace proti vodě, vlhkosti a plynům v objektech výšky do 6 m</t>
  </si>
  <si>
    <t>-627279869</t>
  </si>
  <si>
    <t>VRN</t>
  </si>
  <si>
    <t>Vedlejší rozpočtové náklady</t>
  </si>
  <si>
    <t>909</t>
  </si>
  <si>
    <t>64</t>
  </si>
  <si>
    <t>990-001</t>
  </si>
  <si>
    <t>Dočasné dopravní značení na státní komunikaci vč.vypracování návrhu, odsouhlasení dopravním inspektorátem a zrušení</t>
  </si>
  <si>
    <t>Kč</t>
  </si>
  <si>
    <t>1024</t>
  </si>
  <si>
    <t>799043959</t>
  </si>
  <si>
    <t>65</t>
  </si>
  <si>
    <t>990-002</t>
  </si>
  <si>
    <t>Geodetické vytýčení stavby (případně pozemků)</t>
  </si>
  <si>
    <t>-919077659</t>
  </si>
  <si>
    <t>66</t>
  </si>
  <si>
    <t>990-003</t>
  </si>
  <si>
    <t>Geodetické zaměření skutečného provedení stavby+vypracování dokumentace</t>
  </si>
  <si>
    <t>-606008931</t>
  </si>
  <si>
    <t>67</t>
  </si>
  <si>
    <t>990-004</t>
  </si>
  <si>
    <t>Vytýčení stávajících inženýrských sítí</t>
  </si>
  <si>
    <t>1725595515</t>
  </si>
  <si>
    <t>68</t>
  </si>
  <si>
    <t>990-005</t>
  </si>
  <si>
    <t>Geotechnické posouzení únosnosti podloží</t>
  </si>
  <si>
    <t>-362993311</t>
  </si>
  <si>
    <t>69</t>
  </si>
  <si>
    <t>990-101</t>
  </si>
  <si>
    <t>Zařízení staveniště</t>
  </si>
  <si>
    <t>-1860537966</t>
  </si>
  <si>
    <t>70</t>
  </si>
  <si>
    <t>990-102</t>
  </si>
  <si>
    <t>Provozní vlivy</t>
  </si>
  <si>
    <t>1705900245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</si>
</sst>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indexed="55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indexed="56"/>
      <name val="Arial CE"/>
    </font>
    <font>
      <sz val="10"/>
      <color indexed="56"/>
      <name val="Arial CE"/>
    </font>
    <font>
      <sz val="8"/>
      <color indexed="56"/>
      <name val="Arial CE"/>
    </font>
    <font>
      <sz val="8"/>
      <color indexed="20"/>
      <name val="Arial CE"/>
    </font>
    <font>
      <sz val="8"/>
      <color indexed="63"/>
      <name val="Arial CE"/>
    </font>
    <font>
      <sz val="8"/>
      <color indexed="10"/>
      <name val="Arial CE"/>
    </font>
    <font>
      <sz val="8"/>
      <color indexed="9"/>
      <name val="Arial CE"/>
    </font>
    <font>
      <sz val="8"/>
      <color indexed="48"/>
      <name val="Arial CE"/>
    </font>
    <font>
      <b/>
      <sz val="14"/>
      <name val="Arial CE"/>
    </font>
    <font>
      <b/>
      <sz val="12"/>
      <color indexed="55"/>
      <name val="Arial CE"/>
    </font>
    <font>
      <b/>
      <sz val="8"/>
      <color indexed="55"/>
      <name val="Arial CE"/>
    </font>
    <font>
      <b/>
      <sz val="10"/>
      <name val="Arial CE"/>
    </font>
    <font>
      <b/>
      <sz val="10"/>
      <color indexed="55"/>
      <name val="Arial CE"/>
    </font>
    <font>
      <b/>
      <sz val="10"/>
      <color indexed="63"/>
      <name val="Arial CE"/>
    </font>
    <font>
      <sz val="12"/>
      <color indexed="55"/>
      <name val="Arial CE"/>
    </font>
    <font>
      <sz val="8"/>
      <color indexed="55"/>
      <name val="Arial CE"/>
    </font>
    <font>
      <sz val="9"/>
      <name val="Arial CE"/>
    </font>
    <font>
      <sz val="9"/>
      <color indexed="55"/>
      <name val="Arial CE"/>
    </font>
    <font>
      <b/>
      <sz val="12"/>
      <color indexed="16"/>
      <name val="Arial CE"/>
    </font>
    <font>
      <sz val="12"/>
      <name val="Arial CE"/>
    </font>
    <font>
      <sz val="18"/>
      <color indexed="12"/>
      <name val="Wingdings 2"/>
    </font>
    <font>
      <b/>
      <sz val="11"/>
      <color indexed="56"/>
      <name val="Arial CE"/>
    </font>
    <font>
      <sz val="11"/>
      <color indexed="56"/>
      <name val="Arial CE"/>
    </font>
    <font>
      <sz val="11"/>
      <color indexed="55"/>
      <name val="Arial CE"/>
    </font>
    <font>
      <sz val="10"/>
      <color indexed="48"/>
      <name val="Arial CE"/>
    </font>
    <font>
      <b/>
      <sz val="12"/>
      <color indexed="16"/>
      <name val="Arial CE"/>
    </font>
    <font>
      <sz val="8"/>
      <color indexed="16"/>
      <name val="Arial CE"/>
    </font>
    <font>
      <b/>
      <sz val="8"/>
      <name val="Arial CE"/>
    </font>
    <font>
      <sz val="7"/>
      <color indexed="55"/>
      <name val="Arial CE"/>
    </font>
    <font>
      <i/>
      <sz val="9"/>
      <color indexed="12"/>
      <name val="Arial CE"/>
    </font>
    <font>
      <i/>
      <sz val="8"/>
      <color indexed="12"/>
      <name val="Arial CE"/>
    </font>
    <font>
      <sz val="8"/>
      <name val="Arial CE"/>
      <family val="2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22" fillId="3" borderId="0" xfId="0" applyFont="1" applyFill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7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2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8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166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4" fontId="6" fillId="0" borderId="19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vertical="center"/>
    </xf>
    <xf numFmtId="4" fontId="7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0" xfId="0" applyNumberFormat="1" applyFont="1" applyBorder="1" applyAlignment="1"/>
    <xf numFmtId="166" fontId="32" fillId="0" borderId="11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7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2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2" borderId="17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2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2" borderId="17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2" borderId="18" xfId="0" applyFont="1" applyFill="1" applyBorder="1" applyAlignment="1" applyProtection="1">
      <alignment horizontal="left" vertical="center"/>
      <protection locked="0"/>
    </xf>
    <xf numFmtId="0" fontId="23" fillId="0" borderId="19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166" fontId="23" fillId="0" borderId="19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0" fillId="0" borderId="0" xfId="0"/>
    <xf numFmtId="0" fontId="22" fillId="3" borderId="6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left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right" vertical="center"/>
    </xf>
    <xf numFmtId="0" fontId="22" fillId="3" borderId="2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6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289560</xdr:colOff>
      <xdr:row>1</xdr:row>
      <xdr:rowOff>160020</xdr:rowOff>
    </xdr:to>
    <xdr:pic>
      <xdr:nvPicPr>
        <xdr:cNvPr id="1025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956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289560</xdr:colOff>
      <xdr:row>1</xdr:row>
      <xdr:rowOff>160020</xdr:rowOff>
    </xdr:to>
    <xdr:pic>
      <xdr:nvPicPr>
        <xdr:cNvPr id="2049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956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tabSelected="1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 customWidth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" customHeight="1">
      <c r="AR2" s="196" t="s">
        <v>5</v>
      </c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22" t="s">
        <v>14</v>
      </c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R5" s="19"/>
      <c r="BE5" s="219" t="s">
        <v>15</v>
      </c>
      <c r="BS5" s="16" t="s">
        <v>6</v>
      </c>
    </row>
    <row r="6" spans="1:74" ht="36.9" customHeight="1">
      <c r="B6" s="19"/>
      <c r="D6" s="25" t="s">
        <v>16</v>
      </c>
      <c r="K6" s="223" t="s">
        <v>17</v>
      </c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R6" s="19"/>
      <c r="BE6" s="220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20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20"/>
      <c r="BS8" s="16" t="s">
        <v>6</v>
      </c>
    </row>
    <row r="9" spans="1:74" ht="14.4" customHeight="1">
      <c r="B9" s="19"/>
      <c r="AR9" s="19"/>
      <c r="BE9" s="220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20"/>
      <c r="BS10" s="16" t="s">
        <v>6</v>
      </c>
    </row>
    <row r="11" spans="1:74" ht="18.45" customHeight="1">
      <c r="B11" s="19"/>
      <c r="E11" s="24" t="s">
        <v>21</v>
      </c>
      <c r="AK11" s="26" t="s">
        <v>26</v>
      </c>
      <c r="AN11" s="24" t="s">
        <v>1</v>
      </c>
      <c r="AR11" s="19"/>
      <c r="BE11" s="220"/>
      <c r="BS11" s="16" t="s">
        <v>6</v>
      </c>
    </row>
    <row r="12" spans="1:74" ht="6.9" customHeight="1">
      <c r="B12" s="19"/>
      <c r="AR12" s="19"/>
      <c r="BE12" s="220"/>
      <c r="BS12" s="16" t="s">
        <v>6</v>
      </c>
    </row>
    <row r="13" spans="1:74" ht="12" customHeight="1">
      <c r="B13" s="19"/>
      <c r="D13" s="26" t="s">
        <v>27</v>
      </c>
      <c r="AK13" s="26" t="s">
        <v>25</v>
      </c>
      <c r="AN13" s="28" t="s">
        <v>28</v>
      </c>
      <c r="AR13" s="19"/>
      <c r="BE13" s="220"/>
      <c r="BS13" s="16" t="s">
        <v>6</v>
      </c>
    </row>
    <row r="14" spans="1:74" ht="13.2">
      <c r="B14" s="19"/>
      <c r="E14" s="224" t="s">
        <v>28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6" t="s">
        <v>26</v>
      </c>
      <c r="AN14" s="28" t="s">
        <v>28</v>
      </c>
      <c r="AR14" s="19"/>
      <c r="BE14" s="220"/>
      <c r="BS14" s="16" t="s">
        <v>6</v>
      </c>
    </row>
    <row r="15" spans="1:74" ht="6.9" customHeight="1">
      <c r="B15" s="19"/>
      <c r="AR15" s="19"/>
      <c r="BE15" s="220"/>
      <c r="BS15" s="16" t="s">
        <v>3</v>
      </c>
    </row>
    <row r="16" spans="1:74" ht="12" customHeight="1">
      <c r="B16" s="19"/>
      <c r="D16" s="26" t="s">
        <v>29</v>
      </c>
      <c r="AK16" s="26" t="s">
        <v>25</v>
      </c>
      <c r="AN16" s="24" t="s">
        <v>1</v>
      </c>
      <c r="AR16" s="19"/>
      <c r="BE16" s="220"/>
      <c r="BS16" s="16" t="s">
        <v>3</v>
      </c>
    </row>
    <row r="17" spans="1:71" ht="18.45" customHeight="1">
      <c r="B17" s="19"/>
      <c r="E17" s="24" t="s">
        <v>21</v>
      </c>
      <c r="AK17" s="26" t="s">
        <v>26</v>
      </c>
      <c r="AN17" s="24" t="s">
        <v>1</v>
      </c>
      <c r="AR17" s="19"/>
      <c r="BE17" s="220"/>
      <c r="BS17" s="16" t="s">
        <v>30</v>
      </c>
    </row>
    <row r="18" spans="1:71" ht="6.9" customHeight="1">
      <c r="B18" s="19"/>
      <c r="AR18" s="19"/>
      <c r="BE18" s="220"/>
      <c r="BS18" s="16" t="s">
        <v>6</v>
      </c>
    </row>
    <row r="19" spans="1:71" ht="12" customHeight="1">
      <c r="B19" s="19"/>
      <c r="D19" s="26" t="s">
        <v>31</v>
      </c>
      <c r="AK19" s="26" t="s">
        <v>25</v>
      </c>
      <c r="AN19" s="24" t="s">
        <v>1</v>
      </c>
      <c r="AR19" s="19"/>
      <c r="BE19" s="220"/>
      <c r="BS19" s="16" t="s">
        <v>6</v>
      </c>
    </row>
    <row r="20" spans="1:71" ht="18.45" customHeight="1">
      <c r="B20" s="19"/>
      <c r="E20" s="24" t="s">
        <v>21</v>
      </c>
      <c r="AK20" s="26" t="s">
        <v>26</v>
      </c>
      <c r="AN20" s="24" t="s">
        <v>1</v>
      </c>
      <c r="AR20" s="19"/>
      <c r="BE20" s="220"/>
      <c r="BS20" s="16" t="s">
        <v>30</v>
      </c>
    </row>
    <row r="21" spans="1:71" ht="6.9" customHeight="1">
      <c r="B21" s="19"/>
      <c r="AR21" s="19"/>
      <c r="BE21" s="220"/>
    </row>
    <row r="22" spans="1:71" ht="12" customHeight="1">
      <c r="B22" s="19"/>
      <c r="D22" s="26" t="s">
        <v>32</v>
      </c>
      <c r="AR22" s="19"/>
      <c r="BE22" s="220"/>
    </row>
    <row r="23" spans="1:71" ht="16.5" customHeight="1">
      <c r="B23" s="19"/>
      <c r="E23" s="226" t="s">
        <v>1</v>
      </c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R23" s="19"/>
      <c r="BE23" s="220"/>
    </row>
    <row r="24" spans="1:71" ht="6.9" customHeight="1">
      <c r="B24" s="19"/>
      <c r="AR24" s="19"/>
      <c r="BE24" s="220"/>
    </row>
    <row r="25" spans="1:7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20"/>
    </row>
    <row r="26" spans="1:71" s="1" customFormat="1" ht="25.95" customHeight="1">
      <c r="A26" s="31"/>
      <c r="B26" s="32"/>
      <c r="C26" s="31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7">
        <f>ROUND(AG94,2)</f>
        <v>0</v>
      </c>
      <c r="AL26" s="228"/>
      <c r="AM26" s="228"/>
      <c r="AN26" s="228"/>
      <c r="AO26" s="228"/>
      <c r="AP26" s="31"/>
      <c r="AQ26" s="31"/>
      <c r="AR26" s="32"/>
      <c r="BE26" s="220"/>
    </row>
    <row r="27" spans="1:71" s="1" customFormat="1" ht="6.9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220"/>
    </row>
    <row r="28" spans="1:71" s="1" customFormat="1" ht="13.2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18" t="s">
        <v>34</v>
      </c>
      <c r="M28" s="218"/>
      <c r="N28" s="218"/>
      <c r="O28" s="218"/>
      <c r="P28" s="218"/>
      <c r="Q28" s="31"/>
      <c r="R28" s="31"/>
      <c r="S28" s="31"/>
      <c r="T28" s="31"/>
      <c r="U28" s="31"/>
      <c r="V28" s="31"/>
      <c r="W28" s="218" t="s">
        <v>35</v>
      </c>
      <c r="X28" s="218"/>
      <c r="Y28" s="218"/>
      <c r="Z28" s="218"/>
      <c r="AA28" s="218"/>
      <c r="AB28" s="218"/>
      <c r="AC28" s="218"/>
      <c r="AD28" s="218"/>
      <c r="AE28" s="218"/>
      <c r="AF28" s="31"/>
      <c r="AG28" s="31"/>
      <c r="AH28" s="31"/>
      <c r="AI28" s="31"/>
      <c r="AJ28" s="31"/>
      <c r="AK28" s="218" t="s">
        <v>36</v>
      </c>
      <c r="AL28" s="218"/>
      <c r="AM28" s="218"/>
      <c r="AN28" s="218"/>
      <c r="AO28" s="218"/>
      <c r="AP28" s="31"/>
      <c r="AQ28" s="31"/>
      <c r="AR28" s="32"/>
      <c r="BE28" s="220"/>
    </row>
    <row r="29" spans="1:71" s="2" customFormat="1" ht="14.4" customHeight="1">
      <c r="B29" s="36"/>
      <c r="D29" s="26" t="s">
        <v>37</v>
      </c>
      <c r="F29" s="26" t="s">
        <v>38</v>
      </c>
      <c r="L29" s="212">
        <v>0.21</v>
      </c>
      <c r="M29" s="195"/>
      <c r="N29" s="195"/>
      <c r="O29" s="195"/>
      <c r="P29" s="195"/>
      <c r="W29" s="194">
        <f>ROUND(AZ94, 2)</f>
        <v>0</v>
      </c>
      <c r="X29" s="195"/>
      <c r="Y29" s="195"/>
      <c r="Z29" s="195"/>
      <c r="AA29" s="195"/>
      <c r="AB29" s="195"/>
      <c r="AC29" s="195"/>
      <c r="AD29" s="195"/>
      <c r="AE29" s="195"/>
      <c r="AK29" s="194">
        <f>ROUND(AV94, 2)</f>
        <v>0</v>
      </c>
      <c r="AL29" s="195"/>
      <c r="AM29" s="195"/>
      <c r="AN29" s="195"/>
      <c r="AO29" s="195"/>
      <c r="AR29" s="36"/>
      <c r="BE29" s="221"/>
    </row>
    <row r="30" spans="1:71" s="2" customFormat="1" ht="14.4" customHeight="1">
      <c r="B30" s="36"/>
      <c r="F30" s="26" t="s">
        <v>39</v>
      </c>
      <c r="L30" s="212">
        <v>0.15</v>
      </c>
      <c r="M30" s="195"/>
      <c r="N30" s="195"/>
      <c r="O30" s="195"/>
      <c r="P30" s="195"/>
      <c r="W30" s="194">
        <f>ROUND(BA94, 2)</f>
        <v>0</v>
      </c>
      <c r="X30" s="195"/>
      <c r="Y30" s="195"/>
      <c r="Z30" s="195"/>
      <c r="AA30" s="195"/>
      <c r="AB30" s="195"/>
      <c r="AC30" s="195"/>
      <c r="AD30" s="195"/>
      <c r="AE30" s="195"/>
      <c r="AK30" s="194">
        <f>ROUND(AW94, 2)</f>
        <v>0</v>
      </c>
      <c r="AL30" s="195"/>
      <c r="AM30" s="195"/>
      <c r="AN30" s="195"/>
      <c r="AO30" s="195"/>
      <c r="AR30" s="36"/>
      <c r="BE30" s="221"/>
    </row>
    <row r="31" spans="1:71" s="2" customFormat="1" ht="14.4" hidden="1" customHeight="1">
      <c r="B31" s="36"/>
      <c r="F31" s="26" t="s">
        <v>40</v>
      </c>
      <c r="L31" s="212">
        <v>0.21</v>
      </c>
      <c r="M31" s="195"/>
      <c r="N31" s="195"/>
      <c r="O31" s="195"/>
      <c r="P31" s="195"/>
      <c r="W31" s="194">
        <f>ROUND(BB94, 2)</f>
        <v>0</v>
      </c>
      <c r="X31" s="195"/>
      <c r="Y31" s="195"/>
      <c r="Z31" s="195"/>
      <c r="AA31" s="195"/>
      <c r="AB31" s="195"/>
      <c r="AC31" s="195"/>
      <c r="AD31" s="195"/>
      <c r="AE31" s="195"/>
      <c r="AK31" s="194">
        <v>0</v>
      </c>
      <c r="AL31" s="195"/>
      <c r="AM31" s="195"/>
      <c r="AN31" s="195"/>
      <c r="AO31" s="195"/>
      <c r="AR31" s="36"/>
      <c r="BE31" s="221"/>
    </row>
    <row r="32" spans="1:71" s="2" customFormat="1" ht="14.4" hidden="1" customHeight="1">
      <c r="B32" s="36"/>
      <c r="F32" s="26" t="s">
        <v>41</v>
      </c>
      <c r="L32" s="212">
        <v>0.15</v>
      </c>
      <c r="M32" s="195"/>
      <c r="N32" s="195"/>
      <c r="O32" s="195"/>
      <c r="P32" s="195"/>
      <c r="W32" s="194">
        <f>ROUND(BC94, 2)</f>
        <v>0</v>
      </c>
      <c r="X32" s="195"/>
      <c r="Y32" s="195"/>
      <c r="Z32" s="195"/>
      <c r="AA32" s="195"/>
      <c r="AB32" s="195"/>
      <c r="AC32" s="195"/>
      <c r="AD32" s="195"/>
      <c r="AE32" s="195"/>
      <c r="AK32" s="194">
        <v>0</v>
      </c>
      <c r="AL32" s="195"/>
      <c r="AM32" s="195"/>
      <c r="AN32" s="195"/>
      <c r="AO32" s="195"/>
      <c r="AR32" s="36"/>
      <c r="BE32" s="221"/>
    </row>
    <row r="33" spans="1:57" s="2" customFormat="1" ht="14.4" hidden="1" customHeight="1">
      <c r="B33" s="36"/>
      <c r="F33" s="26" t="s">
        <v>42</v>
      </c>
      <c r="L33" s="212">
        <v>0</v>
      </c>
      <c r="M33" s="195"/>
      <c r="N33" s="195"/>
      <c r="O33" s="195"/>
      <c r="P33" s="195"/>
      <c r="W33" s="194">
        <f>ROUND(BD94, 2)</f>
        <v>0</v>
      </c>
      <c r="X33" s="195"/>
      <c r="Y33" s="195"/>
      <c r="Z33" s="195"/>
      <c r="AA33" s="195"/>
      <c r="AB33" s="195"/>
      <c r="AC33" s="195"/>
      <c r="AD33" s="195"/>
      <c r="AE33" s="195"/>
      <c r="AK33" s="194">
        <v>0</v>
      </c>
      <c r="AL33" s="195"/>
      <c r="AM33" s="195"/>
      <c r="AN33" s="195"/>
      <c r="AO33" s="195"/>
      <c r="AR33" s="36"/>
      <c r="BE33" s="221"/>
    </row>
    <row r="34" spans="1:57" s="1" customFormat="1" ht="6.9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220"/>
    </row>
    <row r="35" spans="1:57" s="1" customFormat="1" ht="25.95" customHeight="1">
      <c r="A35" s="31"/>
      <c r="B35" s="32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190" t="s">
        <v>45</v>
      </c>
      <c r="Y35" s="191"/>
      <c r="Z35" s="191"/>
      <c r="AA35" s="191"/>
      <c r="AB35" s="191"/>
      <c r="AC35" s="39"/>
      <c r="AD35" s="39"/>
      <c r="AE35" s="39"/>
      <c r="AF35" s="39"/>
      <c r="AG35" s="39"/>
      <c r="AH35" s="39"/>
      <c r="AI35" s="39"/>
      <c r="AJ35" s="39"/>
      <c r="AK35" s="192">
        <f>SUM(AK26:AK33)</f>
        <v>0</v>
      </c>
      <c r="AL35" s="191"/>
      <c r="AM35" s="191"/>
      <c r="AN35" s="191"/>
      <c r="AO35" s="193"/>
      <c r="AP35" s="37"/>
      <c r="AQ35" s="37"/>
      <c r="AR35" s="32"/>
      <c r="BE35" s="31"/>
    </row>
    <row r="36" spans="1:57" s="1" customFormat="1" ht="6.9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1" customFormat="1" ht="14.4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ht="14.4" customHeight="1">
      <c r="B38" s="19"/>
      <c r="AR38" s="19"/>
    </row>
    <row r="39" spans="1:57" ht="14.4" customHeight="1">
      <c r="B39" s="19"/>
      <c r="AR39" s="19"/>
    </row>
    <row r="40" spans="1:57" ht="14.4" customHeight="1">
      <c r="B40" s="19"/>
      <c r="AR40" s="19"/>
    </row>
    <row r="41" spans="1:57" ht="14.4" customHeight="1">
      <c r="B41" s="19"/>
      <c r="AR41" s="19"/>
    </row>
    <row r="42" spans="1:57" ht="14.4" customHeight="1">
      <c r="B42" s="19"/>
      <c r="AR42" s="19"/>
    </row>
    <row r="43" spans="1:57" ht="14.4" customHeight="1">
      <c r="B43" s="19"/>
      <c r="AR43" s="19"/>
    </row>
    <row r="44" spans="1:57" ht="14.4" customHeight="1">
      <c r="B44" s="19"/>
      <c r="AR44" s="19"/>
    </row>
    <row r="45" spans="1:57" ht="14.4" customHeight="1">
      <c r="B45" s="19"/>
      <c r="AR45" s="19"/>
    </row>
    <row r="46" spans="1:57" ht="14.4" customHeight="1">
      <c r="B46" s="19"/>
      <c r="AR46" s="19"/>
    </row>
    <row r="47" spans="1:57" ht="14.4" customHeight="1">
      <c r="B47" s="19"/>
      <c r="AR47" s="19"/>
    </row>
    <row r="48" spans="1:57" ht="14.4" customHeight="1">
      <c r="B48" s="19"/>
      <c r="AR48" s="19"/>
    </row>
    <row r="49" spans="1:57" s="1" customFormat="1" ht="14.4" customHeight="1">
      <c r="B49" s="41"/>
      <c r="D49" s="42" t="s">
        <v>46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47</v>
      </c>
      <c r="AI49" s="43"/>
      <c r="AJ49" s="43"/>
      <c r="AK49" s="43"/>
      <c r="AL49" s="43"/>
      <c r="AM49" s="43"/>
      <c r="AN49" s="43"/>
      <c r="AO49" s="43"/>
      <c r="AR49" s="41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1" customFormat="1" ht="13.2">
      <c r="A60" s="31"/>
      <c r="B60" s="32"/>
      <c r="C60" s="31"/>
      <c r="D60" s="44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48</v>
      </c>
      <c r="AI60" s="34"/>
      <c r="AJ60" s="34"/>
      <c r="AK60" s="34"/>
      <c r="AL60" s="34"/>
      <c r="AM60" s="44" t="s">
        <v>49</v>
      </c>
      <c r="AN60" s="34"/>
      <c r="AO60" s="34"/>
      <c r="AP60" s="31"/>
      <c r="AQ60" s="31"/>
      <c r="AR60" s="32"/>
      <c r="BE60" s="31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1" customFormat="1" ht="13.2">
      <c r="A64" s="31"/>
      <c r="B64" s="32"/>
      <c r="C64" s="31"/>
      <c r="D64" s="42" t="s">
        <v>50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51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1" customFormat="1" ht="13.2">
      <c r="A75" s="31"/>
      <c r="B75" s="32"/>
      <c r="C75" s="31"/>
      <c r="D75" s="44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48</v>
      </c>
      <c r="AI75" s="34"/>
      <c r="AJ75" s="34"/>
      <c r="AK75" s="34"/>
      <c r="AL75" s="34"/>
      <c r="AM75" s="44" t="s">
        <v>49</v>
      </c>
      <c r="AN75" s="34"/>
      <c r="AO75" s="34"/>
      <c r="AP75" s="31"/>
      <c r="AQ75" s="31"/>
      <c r="AR75" s="32"/>
      <c r="BE75" s="31"/>
    </row>
    <row r="76" spans="1:57" s="1" customForma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1" customFormat="1" ht="6.9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1" s="1" customFormat="1" ht="6.9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1" s="1" customFormat="1" ht="24.9" customHeight="1">
      <c r="A82" s="31"/>
      <c r="B82" s="32"/>
      <c r="C82" s="20" t="s">
        <v>52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1" customFormat="1" ht="6.9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3" customFormat="1" ht="12" customHeight="1">
      <c r="B84" s="50"/>
      <c r="C84" s="26" t="s">
        <v>13</v>
      </c>
      <c r="L84" s="3" t="str">
        <f>K5</f>
        <v>Kasparek019</v>
      </c>
      <c r="AR84" s="50"/>
    </row>
    <row r="85" spans="1:91" s="4" customFormat="1" ht="36.9" customHeight="1">
      <c r="B85" s="51"/>
      <c r="C85" s="52" t="s">
        <v>16</v>
      </c>
      <c r="L85" s="203" t="str">
        <f>K6</f>
        <v>Rajhrad</v>
      </c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R85" s="51"/>
    </row>
    <row r="86" spans="1:91" s="1" customFormat="1" ht="6.9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1" customFormat="1" ht="12" customHeight="1">
      <c r="A87" s="31"/>
      <c r="B87" s="32"/>
      <c r="C87" s="26" t="s">
        <v>20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 xml:space="preserve"> 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22</v>
      </c>
      <c r="AJ87" s="31"/>
      <c r="AK87" s="31"/>
      <c r="AL87" s="31"/>
      <c r="AM87" s="205" t="str">
        <f>IF(AN8= "","",AN8)</f>
        <v>18. 5. 2022</v>
      </c>
      <c r="AN87" s="205"/>
      <c r="AO87" s="31"/>
      <c r="AP87" s="31"/>
      <c r="AQ87" s="31"/>
      <c r="AR87" s="32"/>
      <c r="BE87" s="31"/>
    </row>
    <row r="88" spans="1:91" s="1" customFormat="1" ht="6.9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1" customFormat="1" ht="15.15" customHeight="1">
      <c r="A89" s="31"/>
      <c r="B89" s="32"/>
      <c r="C89" s="26" t="s">
        <v>24</v>
      </c>
      <c r="D89" s="31"/>
      <c r="E89" s="31"/>
      <c r="F89" s="31"/>
      <c r="G89" s="31"/>
      <c r="H89" s="31"/>
      <c r="I89" s="31"/>
      <c r="J89" s="31"/>
      <c r="K89" s="31"/>
      <c r="L89" s="3" t="str">
        <f>IF(E11= "","",E11)</f>
        <v xml:space="preserve"> 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29</v>
      </c>
      <c r="AJ89" s="31"/>
      <c r="AK89" s="31"/>
      <c r="AL89" s="31"/>
      <c r="AM89" s="206" t="str">
        <f>IF(E17="","",E17)</f>
        <v xml:space="preserve"> </v>
      </c>
      <c r="AN89" s="207"/>
      <c r="AO89" s="207"/>
      <c r="AP89" s="207"/>
      <c r="AQ89" s="31"/>
      <c r="AR89" s="32"/>
      <c r="AS89" s="208" t="s">
        <v>53</v>
      </c>
      <c r="AT89" s="209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1" s="1" customFormat="1" ht="15.15" customHeight="1">
      <c r="A90" s="31"/>
      <c r="B90" s="32"/>
      <c r="C90" s="26" t="s">
        <v>27</v>
      </c>
      <c r="D90" s="31"/>
      <c r="E90" s="31"/>
      <c r="F90" s="31"/>
      <c r="G90" s="31"/>
      <c r="H90" s="31"/>
      <c r="I90" s="31"/>
      <c r="J90" s="31"/>
      <c r="K90" s="31"/>
      <c r="L90" s="3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31</v>
      </c>
      <c r="AJ90" s="31"/>
      <c r="AK90" s="31"/>
      <c r="AL90" s="31"/>
      <c r="AM90" s="206" t="str">
        <f>IF(E20="","",E20)</f>
        <v xml:space="preserve"> </v>
      </c>
      <c r="AN90" s="207"/>
      <c r="AO90" s="207"/>
      <c r="AP90" s="207"/>
      <c r="AQ90" s="31"/>
      <c r="AR90" s="32"/>
      <c r="AS90" s="210"/>
      <c r="AT90" s="211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1" s="1" customFormat="1" ht="10.95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10"/>
      <c r="AT91" s="211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1" s="1" customFormat="1" ht="29.25" customHeight="1">
      <c r="A92" s="31"/>
      <c r="B92" s="32"/>
      <c r="C92" s="198" t="s">
        <v>54</v>
      </c>
      <c r="D92" s="199"/>
      <c r="E92" s="199"/>
      <c r="F92" s="199"/>
      <c r="G92" s="199"/>
      <c r="H92" s="39"/>
      <c r="I92" s="200" t="s">
        <v>55</v>
      </c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201" t="s">
        <v>56</v>
      </c>
      <c r="AH92" s="199"/>
      <c r="AI92" s="199"/>
      <c r="AJ92" s="199"/>
      <c r="AK92" s="199"/>
      <c r="AL92" s="199"/>
      <c r="AM92" s="199"/>
      <c r="AN92" s="200" t="s">
        <v>57</v>
      </c>
      <c r="AO92" s="199"/>
      <c r="AP92" s="202"/>
      <c r="AQ92" s="59" t="s">
        <v>58</v>
      </c>
      <c r="AR92" s="32"/>
      <c r="AS92" s="60" t="s">
        <v>59</v>
      </c>
      <c r="AT92" s="61" t="s">
        <v>60</v>
      </c>
      <c r="AU92" s="61" t="s">
        <v>61</v>
      </c>
      <c r="AV92" s="61" t="s">
        <v>62</v>
      </c>
      <c r="AW92" s="61" t="s">
        <v>63</v>
      </c>
      <c r="AX92" s="61" t="s">
        <v>64</v>
      </c>
      <c r="AY92" s="61" t="s">
        <v>65</v>
      </c>
      <c r="AZ92" s="61" t="s">
        <v>66</v>
      </c>
      <c r="BA92" s="61" t="s">
        <v>67</v>
      </c>
      <c r="BB92" s="61" t="s">
        <v>68</v>
      </c>
      <c r="BC92" s="61" t="s">
        <v>69</v>
      </c>
      <c r="BD92" s="62" t="s">
        <v>70</v>
      </c>
      <c r="BE92" s="31"/>
    </row>
    <row r="93" spans="1:91" s="1" customFormat="1" ht="10.9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1"/>
    </row>
    <row r="94" spans="1:91" s="5" customFormat="1" ht="32.4" customHeight="1">
      <c r="B94" s="66"/>
      <c r="C94" s="67" t="s">
        <v>71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16">
        <f>ROUND(AG95,2)</f>
        <v>0</v>
      </c>
      <c r="AH94" s="216"/>
      <c r="AI94" s="216"/>
      <c r="AJ94" s="216"/>
      <c r="AK94" s="216"/>
      <c r="AL94" s="216"/>
      <c r="AM94" s="216"/>
      <c r="AN94" s="217">
        <f>SUM(AG94,AT94)</f>
        <v>0</v>
      </c>
      <c r="AO94" s="217"/>
      <c r="AP94" s="217"/>
      <c r="AQ94" s="70" t="s">
        <v>1</v>
      </c>
      <c r="AR94" s="66"/>
      <c r="AS94" s="71">
        <f>ROUND(AS95,2)</f>
        <v>0</v>
      </c>
      <c r="AT94" s="72">
        <f>ROUND(SUM(AV94:AW94),2)</f>
        <v>0</v>
      </c>
      <c r="AU94" s="73">
        <f>ROUND(AU95,5)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ROUND(AZ95,2)</f>
        <v>0</v>
      </c>
      <c r="BA94" s="72">
        <f>ROUND(BA95,2)</f>
        <v>0</v>
      </c>
      <c r="BB94" s="72">
        <f>ROUND(BB95,2)</f>
        <v>0</v>
      </c>
      <c r="BC94" s="72">
        <f>ROUND(BC95,2)</f>
        <v>0</v>
      </c>
      <c r="BD94" s="74">
        <f>ROUND(BD95,2)</f>
        <v>0</v>
      </c>
      <c r="BS94" s="75" t="s">
        <v>72</v>
      </c>
      <c r="BT94" s="75" t="s">
        <v>73</v>
      </c>
      <c r="BU94" s="76" t="s">
        <v>74</v>
      </c>
      <c r="BV94" s="75" t="s">
        <v>75</v>
      </c>
      <c r="BW94" s="75" t="s">
        <v>4</v>
      </c>
      <c r="BX94" s="75" t="s">
        <v>76</v>
      </c>
      <c r="CL94" s="75" t="s">
        <v>1</v>
      </c>
    </row>
    <row r="95" spans="1:91" s="6" customFormat="1" ht="16.5" customHeight="1">
      <c r="A95" s="77" t="s">
        <v>77</v>
      </c>
      <c r="B95" s="78"/>
      <c r="C95" s="79"/>
      <c r="D95" s="215" t="s">
        <v>78</v>
      </c>
      <c r="E95" s="215"/>
      <c r="F95" s="215"/>
      <c r="G95" s="215"/>
      <c r="H95" s="215"/>
      <c r="I95" s="80"/>
      <c r="J95" s="215" t="s">
        <v>79</v>
      </c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3">
        <f ca="1">'02 - Chodník na ul.Komens...'!J30</f>
        <v>0</v>
      </c>
      <c r="AH95" s="214"/>
      <c r="AI95" s="214"/>
      <c r="AJ95" s="214"/>
      <c r="AK95" s="214"/>
      <c r="AL95" s="214"/>
      <c r="AM95" s="214"/>
      <c r="AN95" s="213">
        <f>SUM(AG95,AT95)</f>
        <v>0</v>
      </c>
      <c r="AO95" s="214"/>
      <c r="AP95" s="214"/>
      <c r="AQ95" s="81" t="s">
        <v>80</v>
      </c>
      <c r="AR95" s="78"/>
      <c r="AS95" s="82">
        <v>0</v>
      </c>
      <c r="AT95" s="83">
        <f>ROUND(SUM(AV95:AW95),2)</f>
        <v>0</v>
      </c>
      <c r="AU95" s="84">
        <f ca="1">'02 - Chodník na ul.Komens...'!P130</f>
        <v>0</v>
      </c>
      <c r="AV95" s="83">
        <f ca="1">'02 - Chodník na ul.Komens...'!J33</f>
        <v>0</v>
      </c>
      <c r="AW95" s="83">
        <f ca="1">'02 - Chodník na ul.Komens...'!J34</f>
        <v>0</v>
      </c>
      <c r="AX95" s="83">
        <f ca="1">'02 - Chodník na ul.Komens...'!J35</f>
        <v>0</v>
      </c>
      <c r="AY95" s="83">
        <f ca="1">'02 - Chodník na ul.Komens...'!J36</f>
        <v>0</v>
      </c>
      <c r="AZ95" s="83">
        <f ca="1">'02 - Chodník na ul.Komens...'!F33</f>
        <v>0</v>
      </c>
      <c r="BA95" s="83">
        <f ca="1">'02 - Chodník na ul.Komens...'!F34</f>
        <v>0</v>
      </c>
      <c r="BB95" s="83">
        <f ca="1">'02 - Chodník na ul.Komens...'!F35</f>
        <v>0</v>
      </c>
      <c r="BC95" s="83">
        <f ca="1">'02 - Chodník na ul.Komens...'!F36</f>
        <v>0</v>
      </c>
      <c r="BD95" s="85">
        <f ca="1">'02 - Chodník na ul.Komens...'!F37</f>
        <v>0</v>
      </c>
      <c r="BT95" s="86" t="s">
        <v>81</v>
      </c>
      <c r="BV95" s="86" t="s">
        <v>75</v>
      </c>
      <c r="BW95" s="86" t="s">
        <v>82</v>
      </c>
      <c r="BX95" s="86" t="s">
        <v>4</v>
      </c>
      <c r="CL95" s="86" t="s">
        <v>1</v>
      </c>
      <c r="CM95" s="86" t="s">
        <v>83</v>
      </c>
    </row>
    <row r="96" spans="1:91" s="1" customFormat="1" ht="30" customHeight="1">
      <c r="A96" s="31"/>
      <c r="B96" s="32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2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1" customFormat="1" ht="6.9" customHeight="1">
      <c r="A97" s="31"/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32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30:AE30"/>
    <mergeCell ref="AK30:AO30"/>
    <mergeCell ref="L30:P30"/>
    <mergeCell ref="W28:AE28"/>
    <mergeCell ref="AK28:AO28"/>
    <mergeCell ref="W29:AE29"/>
    <mergeCell ref="AK29:AO29"/>
    <mergeCell ref="W32:AE32"/>
    <mergeCell ref="AK32:AO32"/>
    <mergeCell ref="W31:AE31"/>
    <mergeCell ref="D95:H95"/>
    <mergeCell ref="J95:AF95"/>
    <mergeCell ref="AG94:AM94"/>
    <mergeCell ref="AN94:AP94"/>
    <mergeCell ref="W33:AE33"/>
    <mergeCell ref="AK33:AO33"/>
    <mergeCell ref="L33:P33"/>
    <mergeCell ref="AM89:AP89"/>
    <mergeCell ref="AS89:AT91"/>
    <mergeCell ref="AM90:AP90"/>
    <mergeCell ref="L29:P29"/>
    <mergeCell ref="AN95:AP95"/>
    <mergeCell ref="AG95:AM95"/>
    <mergeCell ref="L32:P32"/>
    <mergeCell ref="L31:P31"/>
    <mergeCell ref="X35:AB35"/>
    <mergeCell ref="AK35:AO35"/>
    <mergeCell ref="AK31:AO31"/>
    <mergeCell ref="AR2:BE2"/>
    <mergeCell ref="C92:G92"/>
    <mergeCell ref="I92:AF92"/>
    <mergeCell ref="AG92:AM92"/>
    <mergeCell ref="AN92:AP92"/>
    <mergeCell ref="L85:AO85"/>
    <mergeCell ref="AM87:AN87"/>
  </mergeCells>
  <phoneticPr fontId="37" type="noConversion"/>
  <hyperlinks>
    <hyperlink ref="A95" location="'02 - Chodník na ul.Komens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71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 customWidth="1"/>
  </cols>
  <sheetData>
    <row r="2" spans="1:46" ht="36.9" customHeight="1">
      <c r="L2" s="196" t="s">
        <v>5</v>
      </c>
      <c r="M2" s="197"/>
      <c r="N2" s="197"/>
      <c r="O2" s="197"/>
      <c r="P2" s="197"/>
      <c r="Q2" s="197"/>
      <c r="R2" s="197"/>
      <c r="S2" s="197"/>
      <c r="T2" s="197"/>
      <c r="U2" s="197"/>
      <c r="V2" s="197"/>
      <c r="AT2" s="16" t="s">
        <v>82</v>
      </c>
    </row>
    <row r="3" spans="1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1:46" ht="24.9" customHeight="1">
      <c r="B4" s="19"/>
      <c r="D4" s="20" t="s">
        <v>84</v>
      </c>
      <c r="L4" s="19"/>
      <c r="M4" s="87" t="s">
        <v>10</v>
      </c>
      <c r="AT4" s="16" t="s">
        <v>3</v>
      </c>
    </row>
    <row r="5" spans="1:46" ht="6.9" customHeight="1">
      <c r="B5" s="19"/>
      <c r="L5" s="19"/>
    </row>
    <row r="6" spans="1:46" ht="12" customHeight="1">
      <c r="B6" s="19"/>
      <c r="D6" s="26" t="s">
        <v>16</v>
      </c>
      <c r="L6" s="19"/>
    </row>
    <row r="7" spans="1:46" ht="16.5" customHeight="1">
      <c r="B7" s="19"/>
      <c r="E7" s="230" t="str">
        <f ca="1">'Rekapitulace stavby'!K6</f>
        <v>Rajhrad</v>
      </c>
      <c r="F7" s="231"/>
      <c r="G7" s="231"/>
      <c r="H7" s="231"/>
      <c r="L7" s="19"/>
    </row>
    <row r="8" spans="1:46" s="1" customFormat="1" ht="12" customHeight="1">
      <c r="A8" s="31"/>
      <c r="B8" s="32"/>
      <c r="C8" s="31"/>
      <c r="D8" s="26" t="s">
        <v>85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1" customFormat="1" ht="16.5" customHeight="1">
      <c r="A9" s="31"/>
      <c r="B9" s="32"/>
      <c r="C9" s="31"/>
      <c r="D9" s="31"/>
      <c r="E9" s="203" t="s">
        <v>86</v>
      </c>
      <c r="F9" s="229"/>
      <c r="G9" s="229"/>
      <c r="H9" s="229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1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1" customFormat="1" ht="12" customHeight="1">
      <c r="A11" s="31"/>
      <c r="B11" s="32"/>
      <c r="C11" s="31"/>
      <c r="D11" s="26" t="s">
        <v>18</v>
      </c>
      <c r="E11" s="31"/>
      <c r="F11" s="24" t="s">
        <v>1</v>
      </c>
      <c r="G11" s="31"/>
      <c r="H11" s="31"/>
      <c r="I11" s="26" t="s">
        <v>19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1" customFormat="1" ht="12" customHeight="1">
      <c r="A12" s="31"/>
      <c r="B12" s="32"/>
      <c r="C12" s="31"/>
      <c r="D12" s="26" t="s">
        <v>20</v>
      </c>
      <c r="E12" s="31"/>
      <c r="F12" s="24" t="s">
        <v>21</v>
      </c>
      <c r="G12" s="31"/>
      <c r="H12" s="31"/>
      <c r="I12" s="26" t="s">
        <v>22</v>
      </c>
      <c r="J12" s="54" t="str">
        <f ca="1">'Rekapitulace stavby'!AN8</f>
        <v>18. 5. 2022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1" customFormat="1" ht="10.95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1" customFormat="1" ht="12" customHeight="1">
      <c r="A14" s="31"/>
      <c r="B14" s="32"/>
      <c r="C14" s="31"/>
      <c r="D14" s="26" t="s">
        <v>24</v>
      </c>
      <c r="E14" s="31"/>
      <c r="F14" s="31"/>
      <c r="G14" s="31"/>
      <c r="H14" s="31"/>
      <c r="I14" s="26" t="s">
        <v>25</v>
      </c>
      <c r="J14" s="24" t="str">
        <f ca="1">IF('Rekapitulace stavby'!AN10="","",'Rekapitulace stavby'!AN10)</f>
        <v/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1" customFormat="1" ht="18" customHeight="1">
      <c r="A15" s="31"/>
      <c r="B15" s="32"/>
      <c r="C15" s="31"/>
      <c r="D15" s="31"/>
      <c r="E15" s="24" t="str">
        <f ca="1">IF('Rekapitulace stavby'!E11="","",'Rekapitulace stavby'!E11)</f>
        <v xml:space="preserve"> </v>
      </c>
      <c r="F15" s="31"/>
      <c r="G15" s="31"/>
      <c r="H15" s="31"/>
      <c r="I15" s="26" t="s">
        <v>26</v>
      </c>
      <c r="J15" s="24" t="str">
        <f ca="1">IF('Rekapitulace stavby'!AN11="","",'Rekapitulace stavby'!AN11)</f>
        <v/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1" customFormat="1" ht="6.9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1" customFormat="1" ht="12" customHeight="1">
      <c r="A17" s="31"/>
      <c r="B17" s="32"/>
      <c r="C17" s="31"/>
      <c r="D17" s="26" t="s">
        <v>27</v>
      </c>
      <c r="E17" s="31"/>
      <c r="F17" s="31"/>
      <c r="G17" s="31"/>
      <c r="H17" s="31"/>
      <c r="I17" s="26" t="s">
        <v>25</v>
      </c>
      <c r="J17" s="27" t="str">
        <f ca="1"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1" customFormat="1" ht="18" customHeight="1">
      <c r="A18" s="31"/>
      <c r="B18" s="32"/>
      <c r="C18" s="31"/>
      <c r="D18" s="31"/>
      <c r="E18" s="232" t="str">
        <f ca="1">'Rekapitulace stavby'!E14</f>
        <v>Vyplň údaj</v>
      </c>
      <c r="F18" s="222"/>
      <c r="G18" s="222"/>
      <c r="H18" s="222"/>
      <c r="I18" s="26" t="s">
        <v>26</v>
      </c>
      <c r="J18" s="27" t="str">
        <f ca="1"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1" customFormat="1" ht="6.9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1" customFormat="1" ht="12" customHeight="1">
      <c r="A20" s="31"/>
      <c r="B20" s="32"/>
      <c r="C20" s="31"/>
      <c r="D20" s="26" t="s">
        <v>29</v>
      </c>
      <c r="E20" s="31"/>
      <c r="F20" s="31"/>
      <c r="G20" s="31"/>
      <c r="H20" s="31"/>
      <c r="I20" s="26" t="s">
        <v>25</v>
      </c>
      <c r="J20" s="24" t="str">
        <f ca="1">IF('Rekapitulace stavby'!AN16="","",'Rekapitulace stavby'!AN16)</f>
        <v/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1" customFormat="1" ht="18" customHeight="1">
      <c r="A21" s="31"/>
      <c r="B21" s="32"/>
      <c r="C21" s="31"/>
      <c r="D21" s="31"/>
      <c r="E21" s="24" t="str">
        <f ca="1">IF('Rekapitulace stavby'!E17="","",'Rekapitulace stavby'!E17)</f>
        <v xml:space="preserve"> </v>
      </c>
      <c r="F21" s="31"/>
      <c r="G21" s="31"/>
      <c r="H21" s="31"/>
      <c r="I21" s="26" t="s">
        <v>26</v>
      </c>
      <c r="J21" s="24" t="str">
        <f ca="1">IF('Rekapitulace stavby'!AN17="","",'Rekapitulace stavby'!AN17)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1" customFormat="1" ht="6.9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1" customFormat="1" ht="12" customHeight="1">
      <c r="A23" s="31"/>
      <c r="B23" s="32"/>
      <c r="C23" s="31"/>
      <c r="D23" s="26" t="s">
        <v>31</v>
      </c>
      <c r="E23" s="31"/>
      <c r="F23" s="31"/>
      <c r="G23" s="31"/>
      <c r="H23" s="31"/>
      <c r="I23" s="26" t="s">
        <v>25</v>
      </c>
      <c r="J23" s="24" t="str">
        <f ca="1"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1" customFormat="1" ht="18" customHeight="1">
      <c r="A24" s="31"/>
      <c r="B24" s="32"/>
      <c r="C24" s="31"/>
      <c r="D24" s="31"/>
      <c r="E24" s="24" t="str">
        <f ca="1">IF('Rekapitulace stavby'!E20="","",'Rekapitulace stavby'!E20)</f>
        <v xml:space="preserve"> </v>
      </c>
      <c r="F24" s="31"/>
      <c r="G24" s="31"/>
      <c r="H24" s="31"/>
      <c r="I24" s="26" t="s">
        <v>26</v>
      </c>
      <c r="J24" s="24" t="str">
        <f ca="1"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1" customFormat="1" ht="6.9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1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7" customFormat="1" ht="16.5" customHeight="1">
      <c r="A27" s="88"/>
      <c r="B27" s="89"/>
      <c r="C27" s="88"/>
      <c r="D27" s="88"/>
      <c r="E27" s="226" t="s">
        <v>1</v>
      </c>
      <c r="F27" s="226"/>
      <c r="G27" s="226"/>
      <c r="H27" s="226"/>
      <c r="I27" s="88"/>
      <c r="J27" s="88"/>
      <c r="K27" s="88"/>
      <c r="L27" s="90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s="1" customFormat="1" ht="6.9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1" customFormat="1" ht="6.9" customHeight="1">
      <c r="A29" s="31"/>
      <c r="B29" s="32"/>
      <c r="C29" s="31"/>
      <c r="D29" s="64"/>
      <c r="E29" s="64"/>
      <c r="F29" s="64"/>
      <c r="G29" s="64"/>
      <c r="H29" s="64"/>
      <c r="I29" s="64"/>
      <c r="J29" s="64"/>
      <c r="K29" s="64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1" customFormat="1" ht="25.35" customHeight="1">
      <c r="A30" s="31"/>
      <c r="B30" s="32"/>
      <c r="C30" s="31"/>
      <c r="D30" s="91" t="s">
        <v>33</v>
      </c>
      <c r="E30" s="31"/>
      <c r="F30" s="31"/>
      <c r="G30" s="31"/>
      <c r="H30" s="31"/>
      <c r="I30" s="31"/>
      <c r="J30" s="69">
        <f>ROUND(J130,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1" customFormat="1" ht="6.9" customHeight="1">
      <c r="A31" s="31"/>
      <c r="B31" s="32"/>
      <c r="C31" s="31"/>
      <c r="D31" s="64"/>
      <c r="E31" s="64"/>
      <c r="F31" s="64"/>
      <c r="G31" s="64"/>
      <c r="H31" s="64"/>
      <c r="I31" s="64"/>
      <c r="J31" s="64"/>
      <c r="K31" s="64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1" customFormat="1" ht="14.4" customHeight="1">
      <c r="A32" s="31"/>
      <c r="B32" s="32"/>
      <c r="C32" s="31"/>
      <c r="D32" s="31"/>
      <c r="E32" s="31"/>
      <c r="F32" s="35" t="s">
        <v>35</v>
      </c>
      <c r="G32" s="31"/>
      <c r="H32" s="31"/>
      <c r="I32" s="35" t="s">
        <v>34</v>
      </c>
      <c r="J32" s="35" t="s">
        <v>36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1" customFormat="1" ht="14.4" customHeight="1">
      <c r="A33" s="31"/>
      <c r="B33" s="32"/>
      <c r="C33" s="31"/>
      <c r="D33" s="92" t="s">
        <v>37</v>
      </c>
      <c r="E33" s="26" t="s">
        <v>38</v>
      </c>
      <c r="F33" s="93">
        <f>ROUND((SUM(BE130:BE270)),  2)</f>
        <v>0</v>
      </c>
      <c r="G33" s="31"/>
      <c r="H33" s="31"/>
      <c r="I33" s="94">
        <v>0.21</v>
      </c>
      <c r="J33" s="93">
        <f>ROUND(((SUM(BE130:BE270))*I33),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1" customFormat="1" ht="14.4" customHeight="1">
      <c r="A34" s="31"/>
      <c r="B34" s="32"/>
      <c r="C34" s="31"/>
      <c r="D34" s="31"/>
      <c r="E34" s="26" t="s">
        <v>39</v>
      </c>
      <c r="F34" s="93">
        <f>ROUND((SUM(BF130:BF270)),  2)</f>
        <v>0</v>
      </c>
      <c r="G34" s="31"/>
      <c r="H34" s="31"/>
      <c r="I34" s="94">
        <v>0.15</v>
      </c>
      <c r="J34" s="93">
        <f>ROUND(((SUM(BF130:BF270))*I34),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1" customFormat="1" ht="14.4" hidden="1" customHeight="1">
      <c r="A35" s="31"/>
      <c r="B35" s="32"/>
      <c r="C35" s="31"/>
      <c r="D35" s="31"/>
      <c r="E35" s="26" t="s">
        <v>40</v>
      </c>
      <c r="F35" s="93">
        <f>ROUND((SUM(BG130:BG270)),  2)</f>
        <v>0</v>
      </c>
      <c r="G35" s="31"/>
      <c r="H35" s="31"/>
      <c r="I35" s="94">
        <v>0.21</v>
      </c>
      <c r="J35" s="93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1" customFormat="1" ht="14.4" hidden="1" customHeight="1">
      <c r="A36" s="31"/>
      <c r="B36" s="32"/>
      <c r="C36" s="31"/>
      <c r="D36" s="31"/>
      <c r="E36" s="26" t="s">
        <v>41</v>
      </c>
      <c r="F36" s="93">
        <f>ROUND((SUM(BH130:BH270)),  2)</f>
        <v>0</v>
      </c>
      <c r="G36" s="31"/>
      <c r="H36" s="31"/>
      <c r="I36" s="94">
        <v>0.15</v>
      </c>
      <c r="J36" s="93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1" customFormat="1" ht="14.4" hidden="1" customHeight="1">
      <c r="A37" s="31"/>
      <c r="B37" s="32"/>
      <c r="C37" s="31"/>
      <c r="D37" s="31"/>
      <c r="E37" s="26" t="s">
        <v>42</v>
      </c>
      <c r="F37" s="93">
        <f>ROUND((SUM(BI130:BI270)),  2)</f>
        <v>0</v>
      </c>
      <c r="G37" s="31"/>
      <c r="H37" s="31"/>
      <c r="I37" s="94">
        <v>0</v>
      </c>
      <c r="J37" s="9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1" customFormat="1" ht="6.9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25.35" customHeight="1">
      <c r="A39" s="31"/>
      <c r="B39" s="32"/>
      <c r="C39" s="37"/>
      <c r="D39" s="38" t="s">
        <v>43</v>
      </c>
      <c r="E39" s="39"/>
      <c r="F39" s="39"/>
      <c r="G39" s="95" t="s">
        <v>44</v>
      </c>
      <c r="H39" s="40" t="s">
        <v>45</v>
      </c>
      <c r="I39" s="39"/>
      <c r="J39" s="96">
        <f>SUM(J30:J37)</f>
        <v>0</v>
      </c>
      <c r="K39" s="97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1" customFormat="1" ht="14.4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ht="14.4" customHeight="1">
      <c r="B41" s="19"/>
      <c r="L41" s="19"/>
    </row>
    <row r="42" spans="1:31" ht="14.4" customHeight="1">
      <c r="B42" s="19"/>
      <c r="L42" s="19"/>
    </row>
    <row r="43" spans="1:31" ht="14.4" customHeight="1">
      <c r="B43" s="19"/>
      <c r="L43" s="19"/>
    </row>
    <row r="44" spans="1:31" ht="14.4" customHeight="1">
      <c r="B44" s="19"/>
      <c r="L44" s="19"/>
    </row>
    <row r="45" spans="1:31" ht="14.4" customHeight="1">
      <c r="B45" s="19"/>
      <c r="L45" s="19"/>
    </row>
    <row r="46" spans="1:31" ht="14.4" customHeight="1">
      <c r="B46" s="19"/>
      <c r="L46" s="19"/>
    </row>
    <row r="47" spans="1:31" ht="14.4" customHeight="1">
      <c r="B47" s="19"/>
      <c r="L47" s="19"/>
    </row>
    <row r="48" spans="1:31" ht="14.4" customHeight="1">
      <c r="B48" s="19"/>
      <c r="L48" s="19"/>
    </row>
    <row r="49" spans="1:31" ht="14.4" customHeight="1">
      <c r="B49" s="19"/>
      <c r="L49" s="19"/>
    </row>
    <row r="50" spans="1:31" s="1" customFormat="1" ht="14.4" customHeight="1">
      <c r="B50" s="41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1" customFormat="1" ht="13.2">
      <c r="A61" s="31"/>
      <c r="B61" s="32"/>
      <c r="C61" s="31"/>
      <c r="D61" s="44" t="s">
        <v>48</v>
      </c>
      <c r="E61" s="34"/>
      <c r="F61" s="98" t="s">
        <v>49</v>
      </c>
      <c r="G61" s="44" t="s">
        <v>48</v>
      </c>
      <c r="H61" s="34"/>
      <c r="I61" s="34"/>
      <c r="J61" s="99" t="s">
        <v>49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1" customFormat="1" ht="13.2">
      <c r="A65" s="31"/>
      <c r="B65" s="32"/>
      <c r="C65" s="31"/>
      <c r="D65" s="42" t="s">
        <v>50</v>
      </c>
      <c r="E65" s="45"/>
      <c r="F65" s="45"/>
      <c r="G65" s="42" t="s">
        <v>51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1" customFormat="1" ht="13.2">
      <c r="A76" s="31"/>
      <c r="B76" s="32"/>
      <c r="C76" s="31"/>
      <c r="D76" s="44" t="s">
        <v>48</v>
      </c>
      <c r="E76" s="34"/>
      <c r="F76" s="98" t="s">
        <v>49</v>
      </c>
      <c r="G76" s="44" t="s">
        <v>48</v>
      </c>
      <c r="H76" s="34"/>
      <c r="I76" s="34"/>
      <c r="J76" s="99" t="s">
        <v>49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1" customFormat="1" ht="14.4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1" customFormat="1" ht="6.9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1" customFormat="1" ht="24.9" customHeight="1">
      <c r="A82" s="31"/>
      <c r="B82" s="32"/>
      <c r="C82" s="20" t="s">
        <v>87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1" customFormat="1" ht="6.9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1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1" customFormat="1" ht="16.5" customHeight="1">
      <c r="A85" s="31"/>
      <c r="B85" s="32"/>
      <c r="C85" s="31"/>
      <c r="D85" s="31"/>
      <c r="E85" s="230" t="str">
        <f>E7</f>
        <v>Rajhrad</v>
      </c>
      <c r="F85" s="231"/>
      <c r="G85" s="231"/>
      <c r="H85" s="231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1" customFormat="1" ht="12" customHeight="1">
      <c r="A86" s="31"/>
      <c r="B86" s="32"/>
      <c r="C86" s="26" t="s">
        <v>85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1" customFormat="1" ht="16.5" customHeight="1">
      <c r="A87" s="31"/>
      <c r="B87" s="32"/>
      <c r="C87" s="31"/>
      <c r="D87" s="31"/>
      <c r="E87" s="203" t="str">
        <f>E9</f>
        <v>02 - Chodník na ul.Komenského, úsek2</v>
      </c>
      <c r="F87" s="229"/>
      <c r="G87" s="229"/>
      <c r="H87" s="229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1" customFormat="1" ht="6.9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1" customFormat="1" ht="12" customHeight="1">
      <c r="A89" s="31"/>
      <c r="B89" s="32"/>
      <c r="C89" s="26" t="s">
        <v>20</v>
      </c>
      <c r="D89" s="31"/>
      <c r="E89" s="31"/>
      <c r="F89" s="24" t="str">
        <f>F12</f>
        <v xml:space="preserve"> </v>
      </c>
      <c r="G89" s="31"/>
      <c r="H89" s="31"/>
      <c r="I89" s="26" t="s">
        <v>22</v>
      </c>
      <c r="J89" s="54" t="str">
        <f>IF(J12="","",J12)</f>
        <v>18. 5. 2022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1" customFormat="1" ht="6.9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1" customFormat="1" ht="15.15" customHeight="1">
      <c r="A91" s="31"/>
      <c r="B91" s="32"/>
      <c r="C91" s="26" t="s">
        <v>24</v>
      </c>
      <c r="D91" s="31"/>
      <c r="E91" s="31"/>
      <c r="F91" s="24" t="str">
        <f>E15</f>
        <v xml:space="preserve"> </v>
      </c>
      <c r="G91" s="31"/>
      <c r="H91" s="31"/>
      <c r="I91" s="26" t="s">
        <v>29</v>
      </c>
      <c r="J91" s="29" t="str">
        <f>E21</f>
        <v xml:space="preserve"> 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1" customFormat="1" ht="15.15" customHeight="1">
      <c r="A92" s="31"/>
      <c r="B92" s="32"/>
      <c r="C92" s="26" t="s">
        <v>27</v>
      </c>
      <c r="D92" s="31"/>
      <c r="E92" s="31"/>
      <c r="F92" s="24" t="str">
        <f>IF(E18="","",E18)</f>
        <v>Vyplň údaj</v>
      </c>
      <c r="G92" s="31"/>
      <c r="H92" s="31"/>
      <c r="I92" s="26" t="s">
        <v>31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1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1" customFormat="1" ht="29.25" customHeight="1">
      <c r="A94" s="31"/>
      <c r="B94" s="32"/>
      <c r="C94" s="100" t="s">
        <v>88</v>
      </c>
      <c r="D94" s="37"/>
      <c r="E94" s="37"/>
      <c r="F94" s="37"/>
      <c r="G94" s="37"/>
      <c r="H94" s="37"/>
      <c r="I94" s="37"/>
      <c r="J94" s="101" t="s">
        <v>89</v>
      </c>
      <c r="K94" s="37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1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1" customFormat="1" ht="22.95" customHeight="1">
      <c r="A96" s="31"/>
      <c r="B96" s="32"/>
      <c r="C96" s="102" t="s">
        <v>90</v>
      </c>
      <c r="D96" s="31"/>
      <c r="E96" s="31"/>
      <c r="F96" s="31"/>
      <c r="G96" s="31"/>
      <c r="H96" s="31"/>
      <c r="I96" s="31"/>
      <c r="J96" s="69">
        <f>J130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91</v>
      </c>
    </row>
    <row r="97" spans="1:31" s="8" customFormat="1" ht="24.9" customHeight="1">
      <c r="B97" s="103"/>
      <c r="D97" s="104" t="s">
        <v>92</v>
      </c>
      <c r="E97" s="105"/>
      <c r="F97" s="105"/>
      <c r="G97" s="105"/>
      <c r="H97" s="105"/>
      <c r="I97" s="105"/>
      <c r="J97" s="106">
        <f>J131</f>
        <v>0</v>
      </c>
      <c r="L97" s="103"/>
    </row>
    <row r="98" spans="1:31" s="9" customFormat="1" ht="19.95" customHeight="1">
      <c r="B98" s="107"/>
      <c r="D98" s="108" t="s">
        <v>93</v>
      </c>
      <c r="E98" s="109"/>
      <c r="F98" s="109"/>
      <c r="G98" s="109"/>
      <c r="H98" s="109"/>
      <c r="I98" s="109"/>
      <c r="J98" s="110">
        <f>J132</f>
        <v>0</v>
      </c>
      <c r="L98" s="107"/>
    </row>
    <row r="99" spans="1:31" s="9" customFormat="1" ht="19.95" customHeight="1">
      <c r="B99" s="107"/>
      <c r="D99" s="108" t="s">
        <v>94</v>
      </c>
      <c r="E99" s="109"/>
      <c r="F99" s="109"/>
      <c r="G99" s="109"/>
      <c r="H99" s="109"/>
      <c r="I99" s="109"/>
      <c r="J99" s="110">
        <f>J166</f>
        <v>0</v>
      </c>
      <c r="L99" s="107"/>
    </row>
    <row r="100" spans="1:31" s="9" customFormat="1" ht="19.95" customHeight="1">
      <c r="B100" s="107"/>
      <c r="D100" s="108" t="s">
        <v>95</v>
      </c>
      <c r="E100" s="109"/>
      <c r="F100" s="109"/>
      <c r="G100" s="109"/>
      <c r="H100" s="109"/>
      <c r="I100" s="109"/>
      <c r="J100" s="110">
        <f>J193</f>
        <v>0</v>
      </c>
      <c r="L100" s="107"/>
    </row>
    <row r="101" spans="1:31" s="9" customFormat="1" ht="19.95" customHeight="1">
      <c r="B101" s="107"/>
      <c r="D101" s="108" t="s">
        <v>96</v>
      </c>
      <c r="E101" s="109"/>
      <c r="F101" s="109"/>
      <c r="G101" s="109"/>
      <c r="H101" s="109"/>
      <c r="I101" s="109"/>
      <c r="J101" s="110">
        <f>J195</f>
        <v>0</v>
      </c>
      <c r="L101" s="107"/>
    </row>
    <row r="102" spans="1:31" s="9" customFormat="1" ht="19.95" customHeight="1">
      <c r="B102" s="107"/>
      <c r="D102" s="108" t="s">
        <v>97</v>
      </c>
      <c r="E102" s="109"/>
      <c r="F102" s="109"/>
      <c r="G102" s="109"/>
      <c r="H102" s="109"/>
      <c r="I102" s="109"/>
      <c r="J102" s="110">
        <f>J200</f>
        <v>0</v>
      </c>
      <c r="L102" s="107"/>
    </row>
    <row r="103" spans="1:31" s="9" customFormat="1" ht="19.95" customHeight="1">
      <c r="B103" s="107"/>
      <c r="D103" s="108" t="s">
        <v>98</v>
      </c>
      <c r="E103" s="109"/>
      <c r="F103" s="109"/>
      <c r="G103" s="109"/>
      <c r="H103" s="109"/>
      <c r="I103" s="109"/>
      <c r="J103" s="110">
        <f>J210</f>
        <v>0</v>
      </c>
      <c r="L103" s="107"/>
    </row>
    <row r="104" spans="1:31" s="9" customFormat="1" ht="19.95" customHeight="1">
      <c r="B104" s="107"/>
      <c r="D104" s="108" t="s">
        <v>99</v>
      </c>
      <c r="E104" s="109"/>
      <c r="F104" s="109"/>
      <c r="G104" s="109"/>
      <c r="H104" s="109"/>
      <c r="I104" s="109"/>
      <c r="J104" s="110">
        <f>J229</f>
        <v>0</v>
      </c>
      <c r="L104" s="107"/>
    </row>
    <row r="105" spans="1:31" s="9" customFormat="1" ht="19.95" customHeight="1">
      <c r="B105" s="107"/>
      <c r="D105" s="108" t="s">
        <v>100</v>
      </c>
      <c r="E105" s="109"/>
      <c r="F105" s="109"/>
      <c r="G105" s="109"/>
      <c r="H105" s="109"/>
      <c r="I105" s="109"/>
      <c r="J105" s="110">
        <f>J243</f>
        <v>0</v>
      </c>
      <c r="L105" s="107"/>
    </row>
    <row r="106" spans="1:31" s="9" customFormat="1" ht="19.95" customHeight="1">
      <c r="B106" s="107"/>
      <c r="D106" s="108" t="s">
        <v>101</v>
      </c>
      <c r="E106" s="109"/>
      <c r="F106" s="109"/>
      <c r="G106" s="109"/>
      <c r="H106" s="109"/>
      <c r="I106" s="109"/>
      <c r="J106" s="110">
        <f>J254</f>
        <v>0</v>
      </c>
      <c r="L106" s="107"/>
    </row>
    <row r="107" spans="1:31" s="8" customFormat="1" ht="24.9" customHeight="1">
      <c r="B107" s="103"/>
      <c r="D107" s="104" t="s">
        <v>102</v>
      </c>
      <c r="E107" s="105"/>
      <c r="F107" s="105"/>
      <c r="G107" s="105"/>
      <c r="H107" s="105"/>
      <c r="I107" s="105"/>
      <c r="J107" s="106">
        <f>J256</f>
        <v>0</v>
      </c>
      <c r="L107" s="103"/>
    </row>
    <row r="108" spans="1:31" s="9" customFormat="1" ht="19.95" customHeight="1">
      <c r="B108" s="107"/>
      <c r="D108" s="108" t="s">
        <v>103</v>
      </c>
      <c r="E108" s="109"/>
      <c r="F108" s="109"/>
      <c r="G108" s="109"/>
      <c r="H108" s="109"/>
      <c r="I108" s="109"/>
      <c r="J108" s="110">
        <f>J257</f>
        <v>0</v>
      </c>
      <c r="L108" s="107"/>
    </row>
    <row r="109" spans="1:31" s="8" customFormat="1" ht="24.9" customHeight="1">
      <c r="B109" s="103"/>
      <c r="D109" s="104" t="s">
        <v>104</v>
      </c>
      <c r="E109" s="105"/>
      <c r="F109" s="105"/>
      <c r="G109" s="105"/>
      <c r="H109" s="105"/>
      <c r="I109" s="105"/>
      <c r="J109" s="106">
        <f>J262</f>
        <v>0</v>
      </c>
      <c r="L109" s="103"/>
    </row>
    <row r="110" spans="1:31" s="9" customFormat="1" ht="19.95" customHeight="1">
      <c r="B110" s="107"/>
      <c r="D110" s="108" t="s">
        <v>105</v>
      </c>
      <c r="E110" s="109"/>
      <c r="F110" s="109"/>
      <c r="G110" s="109"/>
      <c r="H110" s="109"/>
      <c r="I110" s="109"/>
      <c r="J110" s="110">
        <f>J263</f>
        <v>0</v>
      </c>
      <c r="L110" s="107"/>
    </row>
    <row r="111" spans="1:31" s="1" customFormat="1" ht="21.75" customHeight="1">
      <c r="A111" s="31"/>
      <c r="B111" s="32"/>
      <c r="C111" s="31"/>
      <c r="D111" s="31"/>
      <c r="E111" s="31"/>
      <c r="F111" s="31"/>
      <c r="G111" s="31"/>
      <c r="H111" s="31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1" customFormat="1" ht="6.9" customHeight="1">
      <c r="A112" s="31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6" spans="1:31" s="1" customFormat="1" ht="6.9" customHeight="1">
      <c r="A116" s="31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1" customFormat="1" ht="24.9" customHeight="1">
      <c r="A117" s="31"/>
      <c r="B117" s="32"/>
      <c r="C117" s="20" t="s">
        <v>106</v>
      </c>
      <c r="D117" s="31"/>
      <c r="E117" s="31"/>
      <c r="F117" s="31"/>
      <c r="G117" s="31"/>
      <c r="H117" s="3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1" customFormat="1" ht="6.9" customHeight="1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1" customFormat="1" ht="12" customHeight="1">
      <c r="A119" s="31"/>
      <c r="B119" s="32"/>
      <c r="C119" s="26" t="s">
        <v>16</v>
      </c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1" customFormat="1" ht="16.5" customHeight="1">
      <c r="A120" s="31"/>
      <c r="B120" s="32"/>
      <c r="C120" s="31"/>
      <c r="D120" s="31"/>
      <c r="E120" s="230" t="str">
        <f>E7</f>
        <v>Rajhrad</v>
      </c>
      <c r="F120" s="231"/>
      <c r="G120" s="231"/>
      <c r="H120" s="2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1" customFormat="1" ht="12" customHeight="1">
      <c r="A121" s="31"/>
      <c r="B121" s="32"/>
      <c r="C121" s="26" t="s">
        <v>85</v>
      </c>
      <c r="D121" s="31"/>
      <c r="E121" s="31"/>
      <c r="F121" s="31"/>
      <c r="G121" s="31"/>
      <c r="H121" s="31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1" customFormat="1" ht="16.5" customHeight="1">
      <c r="A122" s="31"/>
      <c r="B122" s="32"/>
      <c r="C122" s="31"/>
      <c r="D122" s="31"/>
      <c r="E122" s="203" t="str">
        <f>E9</f>
        <v>02 - Chodník na ul.Komenského, úsek2</v>
      </c>
      <c r="F122" s="229"/>
      <c r="G122" s="229"/>
      <c r="H122" s="229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1" customFormat="1" ht="6.9" customHeight="1">
      <c r="A123" s="31"/>
      <c r="B123" s="32"/>
      <c r="C123" s="31"/>
      <c r="D123" s="31"/>
      <c r="E123" s="31"/>
      <c r="F123" s="31"/>
      <c r="G123" s="31"/>
      <c r="H123" s="31"/>
      <c r="I123" s="31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1" customFormat="1" ht="12" customHeight="1">
      <c r="A124" s="31"/>
      <c r="B124" s="32"/>
      <c r="C124" s="26" t="s">
        <v>20</v>
      </c>
      <c r="D124" s="31"/>
      <c r="E124" s="31"/>
      <c r="F124" s="24" t="str">
        <f>F12</f>
        <v xml:space="preserve"> </v>
      </c>
      <c r="G124" s="31"/>
      <c r="H124" s="31"/>
      <c r="I124" s="26" t="s">
        <v>22</v>
      </c>
      <c r="J124" s="54" t="str">
        <f>IF(J12="","",J12)</f>
        <v>18. 5. 2022</v>
      </c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1" customFormat="1" ht="6.9" customHeight="1">
      <c r="A125" s="31"/>
      <c r="B125" s="32"/>
      <c r="C125" s="31"/>
      <c r="D125" s="31"/>
      <c r="E125" s="31"/>
      <c r="F125" s="31"/>
      <c r="G125" s="31"/>
      <c r="H125" s="31"/>
      <c r="I125" s="31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1" customFormat="1" ht="15.15" customHeight="1">
      <c r="A126" s="31"/>
      <c r="B126" s="32"/>
      <c r="C126" s="26" t="s">
        <v>24</v>
      </c>
      <c r="D126" s="31"/>
      <c r="E126" s="31"/>
      <c r="F126" s="24" t="str">
        <f>E15</f>
        <v xml:space="preserve"> </v>
      </c>
      <c r="G126" s="31"/>
      <c r="H126" s="31"/>
      <c r="I126" s="26" t="s">
        <v>29</v>
      </c>
      <c r="J126" s="29" t="str">
        <f>E21</f>
        <v xml:space="preserve"> </v>
      </c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1" customFormat="1" ht="15.15" customHeight="1">
      <c r="A127" s="31"/>
      <c r="B127" s="32"/>
      <c r="C127" s="26" t="s">
        <v>27</v>
      </c>
      <c r="D127" s="31"/>
      <c r="E127" s="31"/>
      <c r="F127" s="24" t="str">
        <f>IF(E18="","",E18)</f>
        <v>Vyplň údaj</v>
      </c>
      <c r="G127" s="31"/>
      <c r="H127" s="31"/>
      <c r="I127" s="26" t="s">
        <v>31</v>
      </c>
      <c r="J127" s="29" t="str">
        <f>E24</f>
        <v xml:space="preserve"> </v>
      </c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1" customFormat="1" ht="10.35" customHeight="1">
      <c r="A128" s="31"/>
      <c r="B128" s="32"/>
      <c r="C128" s="31"/>
      <c r="D128" s="31"/>
      <c r="E128" s="31"/>
      <c r="F128" s="31"/>
      <c r="G128" s="31"/>
      <c r="H128" s="31"/>
      <c r="I128" s="31"/>
      <c r="J128" s="31"/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10" customFormat="1" ht="29.25" customHeight="1">
      <c r="A129" s="111"/>
      <c r="B129" s="112"/>
      <c r="C129" s="113" t="s">
        <v>107</v>
      </c>
      <c r="D129" s="114" t="s">
        <v>58</v>
      </c>
      <c r="E129" s="114" t="s">
        <v>54</v>
      </c>
      <c r="F129" s="114" t="s">
        <v>55</v>
      </c>
      <c r="G129" s="114" t="s">
        <v>108</v>
      </c>
      <c r="H129" s="114" t="s">
        <v>109</v>
      </c>
      <c r="I129" s="114" t="s">
        <v>110</v>
      </c>
      <c r="J129" s="115" t="s">
        <v>89</v>
      </c>
      <c r="K129" s="116" t="s">
        <v>111</v>
      </c>
      <c r="L129" s="117"/>
      <c r="M129" s="60" t="s">
        <v>1</v>
      </c>
      <c r="N129" s="61" t="s">
        <v>37</v>
      </c>
      <c r="O129" s="61" t="s">
        <v>112</v>
      </c>
      <c r="P129" s="61" t="s">
        <v>113</v>
      </c>
      <c r="Q129" s="61" t="s">
        <v>114</v>
      </c>
      <c r="R129" s="61" t="s">
        <v>115</v>
      </c>
      <c r="S129" s="61" t="s">
        <v>116</v>
      </c>
      <c r="T129" s="62" t="s">
        <v>117</v>
      </c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</row>
    <row r="130" spans="1:65" s="1" customFormat="1" ht="22.95" customHeight="1">
      <c r="A130" s="31"/>
      <c r="B130" s="32"/>
      <c r="C130" s="67" t="s">
        <v>118</v>
      </c>
      <c r="D130" s="31"/>
      <c r="E130" s="31"/>
      <c r="F130" s="31"/>
      <c r="G130" s="31"/>
      <c r="H130" s="31"/>
      <c r="I130" s="31"/>
      <c r="J130" s="118">
        <f>BK130</f>
        <v>0</v>
      </c>
      <c r="K130" s="31"/>
      <c r="L130" s="32"/>
      <c r="M130" s="63"/>
      <c r="N130" s="55"/>
      <c r="O130" s="64"/>
      <c r="P130" s="119">
        <f>P131+P256+P262</f>
        <v>0</v>
      </c>
      <c r="Q130" s="64"/>
      <c r="R130" s="119">
        <f>R131+R256+R262</f>
        <v>131.3017548</v>
      </c>
      <c r="S130" s="64"/>
      <c r="T130" s="120">
        <f>T131+T256+T262</f>
        <v>224.73499999999999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72</v>
      </c>
      <c r="AU130" s="16" t="s">
        <v>91</v>
      </c>
      <c r="BK130" s="121">
        <f>BK131+BK256+BK262</f>
        <v>0</v>
      </c>
    </row>
    <row r="131" spans="1:65" s="11" customFormat="1" ht="25.95" customHeight="1">
      <c r="B131" s="122"/>
      <c r="D131" s="123" t="s">
        <v>72</v>
      </c>
      <c r="E131" s="124" t="s">
        <v>119</v>
      </c>
      <c r="F131" s="124" t="s">
        <v>120</v>
      </c>
      <c r="I131" s="125"/>
      <c r="J131" s="126">
        <f>BK131</f>
        <v>0</v>
      </c>
      <c r="L131" s="122"/>
      <c r="M131" s="127"/>
      <c r="N131" s="128"/>
      <c r="O131" s="128"/>
      <c r="P131" s="129">
        <f>P132+P166+P193+P195+P200+P210+P229+P243+P254</f>
        <v>0</v>
      </c>
      <c r="Q131" s="128"/>
      <c r="R131" s="129">
        <f>R132+R166+R193+R195+R200+R210+R229+R243+R254</f>
        <v>131.24247</v>
      </c>
      <c r="S131" s="128"/>
      <c r="T131" s="130">
        <f>T132+T166+T193+T195+T200+T210+T229+T243+T254</f>
        <v>224.73499999999999</v>
      </c>
      <c r="AR131" s="123" t="s">
        <v>81</v>
      </c>
      <c r="AT131" s="131" t="s">
        <v>72</v>
      </c>
      <c r="AU131" s="131" t="s">
        <v>73</v>
      </c>
      <c r="AY131" s="123" t="s">
        <v>121</v>
      </c>
      <c r="BK131" s="132">
        <f>BK132+BK166+BK193+BK195+BK200+BK210+BK229+BK243+BK254</f>
        <v>0</v>
      </c>
    </row>
    <row r="132" spans="1:65" s="11" customFormat="1" ht="22.95" customHeight="1">
      <c r="B132" s="122"/>
      <c r="D132" s="123" t="s">
        <v>72</v>
      </c>
      <c r="E132" s="133" t="s">
        <v>81</v>
      </c>
      <c r="F132" s="133" t="s">
        <v>122</v>
      </c>
      <c r="I132" s="125"/>
      <c r="J132" s="134">
        <f>BK132</f>
        <v>0</v>
      </c>
      <c r="L132" s="122"/>
      <c r="M132" s="127"/>
      <c r="N132" s="128"/>
      <c r="O132" s="128"/>
      <c r="P132" s="129">
        <f>SUM(P133:P165)</f>
        <v>0</v>
      </c>
      <c r="Q132" s="128"/>
      <c r="R132" s="129">
        <f>SUM(R133:R165)</f>
        <v>0</v>
      </c>
      <c r="S132" s="128"/>
      <c r="T132" s="130">
        <f>SUM(T133:T165)</f>
        <v>224.73499999999999</v>
      </c>
      <c r="AR132" s="123" t="s">
        <v>81</v>
      </c>
      <c r="AT132" s="131" t="s">
        <v>72</v>
      </c>
      <c r="AU132" s="131" t="s">
        <v>81</v>
      </c>
      <c r="AY132" s="123" t="s">
        <v>121</v>
      </c>
      <c r="BK132" s="132">
        <f>SUM(BK133:BK165)</f>
        <v>0</v>
      </c>
    </row>
    <row r="133" spans="1:65" s="1" customFormat="1" ht="33" customHeight="1">
      <c r="A133" s="31"/>
      <c r="B133" s="135"/>
      <c r="C133" s="136" t="s">
        <v>81</v>
      </c>
      <c r="D133" s="136" t="s">
        <v>123</v>
      </c>
      <c r="E133" s="137" t="s">
        <v>124</v>
      </c>
      <c r="F133" s="138" t="s">
        <v>125</v>
      </c>
      <c r="G133" s="139" t="s">
        <v>126</v>
      </c>
      <c r="H133" s="140">
        <v>357</v>
      </c>
      <c r="I133" s="141"/>
      <c r="J133" s="142">
        <f t="shared" ref="J133:J138" si="0">ROUND(I133*H133,2)</f>
        <v>0</v>
      </c>
      <c r="K133" s="143"/>
      <c r="L133" s="32"/>
      <c r="M133" s="144" t="s">
        <v>1</v>
      </c>
      <c r="N133" s="145" t="s">
        <v>38</v>
      </c>
      <c r="O133" s="57"/>
      <c r="P133" s="146">
        <f t="shared" ref="P133:P138" si="1">O133*H133</f>
        <v>0</v>
      </c>
      <c r="Q133" s="146">
        <v>0</v>
      </c>
      <c r="R133" s="146">
        <f t="shared" ref="R133:R138" si="2">Q133*H133</f>
        <v>0</v>
      </c>
      <c r="S133" s="146">
        <v>0.255</v>
      </c>
      <c r="T133" s="147">
        <f t="shared" ref="T133:T138" si="3">S133*H133</f>
        <v>91.034999999999997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48" t="s">
        <v>127</v>
      </c>
      <c r="AT133" s="148" t="s">
        <v>123</v>
      </c>
      <c r="AU133" s="148" t="s">
        <v>83</v>
      </c>
      <c r="AY133" s="16" t="s">
        <v>121</v>
      </c>
      <c r="BE133" s="149">
        <f t="shared" ref="BE133:BE138" si="4">IF(N133="základní",J133,0)</f>
        <v>0</v>
      </c>
      <c r="BF133" s="149">
        <f t="shared" ref="BF133:BF138" si="5">IF(N133="snížená",J133,0)</f>
        <v>0</v>
      </c>
      <c r="BG133" s="149">
        <f t="shared" ref="BG133:BG138" si="6">IF(N133="zákl. přenesená",J133,0)</f>
        <v>0</v>
      </c>
      <c r="BH133" s="149">
        <f t="shared" ref="BH133:BH138" si="7">IF(N133="sníž. přenesená",J133,0)</f>
        <v>0</v>
      </c>
      <c r="BI133" s="149">
        <f t="shared" ref="BI133:BI138" si="8">IF(N133="nulová",J133,0)</f>
        <v>0</v>
      </c>
      <c r="BJ133" s="16" t="s">
        <v>81</v>
      </c>
      <c r="BK133" s="149">
        <f t="shared" ref="BK133:BK138" si="9">ROUND(I133*H133,2)</f>
        <v>0</v>
      </c>
      <c r="BL133" s="16" t="s">
        <v>127</v>
      </c>
      <c r="BM133" s="148" t="s">
        <v>128</v>
      </c>
    </row>
    <row r="134" spans="1:65" s="1" customFormat="1" ht="24.15" customHeight="1">
      <c r="A134" s="31"/>
      <c r="B134" s="135"/>
      <c r="C134" s="136" t="s">
        <v>83</v>
      </c>
      <c r="D134" s="136" t="s">
        <v>123</v>
      </c>
      <c r="E134" s="137" t="s">
        <v>129</v>
      </c>
      <c r="F134" s="138" t="s">
        <v>130</v>
      </c>
      <c r="G134" s="139" t="s">
        <v>126</v>
      </c>
      <c r="H134" s="140">
        <v>357</v>
      </c>
      <c r="I134" s="141"/>
      <c r="J134" s="142">
        <f t="shared" si="0"/>
        <v>0</v>
      </c>
      <c r="K134" s="143"/>
      <c r="L134" s="32"/>
      <c r="M134" s="144" t="s">
        <v>1</v>
      </c>
      <c r="N134" s="145" t="s">
        <v>38</v>
      </c>
      <c r="O134" s="57"/>
      <c r="P134" s="146">
        <f t="shared" si="1"/>
        <v>0</v>
      </c>
      <c r="Q134" s="146">
        <v>0</v>
      </c>
      <c r="R134" s="146">
        <f t="shared" si="2"/>
        <v>0</v>
      </c>
      <c r="S134" s="146">
        <v>0.28999999999999998</v>
      </c>
      <c r="T134" s="147">
        <f t="shared" si="3"/>
        <v>103.52999999999999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48" t="s">
        <v>127</v>
      </c>
      <c r="AT134" s="148" t="s">
        <v>123</v>
      </c>
      <c r="AU134" s="148" t="s">
        <v>83</v>
      </c>
      <c r="AY134" s="16" t="s">
        <v>121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6" t="s">
        <v>81</v>
      </c>
      <c r="BK134" s="149">
        <f t="shared" si="9"/>
        <v>0</v>
      </c>
      <c r="BL134" s="16" t="s">
        <v>127</v>
      </c>
      <c r="BM134" s="148" t="s">
        <v>131</v>
      </c>
    </row>
    <row r="135" spans="1:65" s="1" customFormat="1" ht="33" customHeight="1">
      <c r="A135" s="31"/>
      <c r="B135" s="135"/>
      <c r="C135" s="136" t="s">
        <v>132</v>
      </c>
      <c r="D135" s="136" t="s">
        <v>123</v>
      </c>
      <c r="E135" s="137" t="s">
        <v>133</v>
      </c>
      <c r="F135" s="138" t="s">
        <v>134</v>
      </c>
      <c r="G135" s="139" t="s">
        <v>126</v>
      </c>
      <c r="H135" s="140">
        <v>38</v>
      </c>
      <c r="I135" s="141"/>
      <c r="J135" s="142">
        <f t="shared" si="0"/>
        <v>0</v>
      </c>
      <c r="K135" s="143"/>
      <c r="L135" s="32"/>
      <c r="M135" s="144" t="s">
        <v>1</v>
      </c>
      <c r="N135" s="145" t="s">
        <v>38</v>
      </c>
      <c r="O135" s="57"/>
      <c r="P135" s="146">
        <f t="shared" si="1"/>
        <v>0</v>
      </c>
      <c r="Q135" s="146">
        <v>0</v>
      </c>
      <c r="R135" s="146">
        <f t="shared" si="2"/>
        <v>0</v>
      </c>
      <c r="S135" s="146">
        <v>0.33</v>
      </c>
      <c r="T135" s="147">
        <f t="shared" si="3"/>
        <v>12.540000000000001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48" t="s">
        <v>127</v>
      </c>
      <c r="AT135" s="148" t="s">
        <v>123</v>
      </c>
      <c r="AU135" s="148" t="s">
        <v>83</v>
      </c>
      <c r="AY135" s="16" t="s">
        <v>121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6" t="s">
        <v>81</v>
      </c>
      <c r="BK135" s="149">
        <f t="shared" si="9"/>
        <v>0</v>
      </c>
      <c r="BL135" s="16" t="s">
        <v>127</v>
      </c>
      <c r="BM135" s="148" t="s">
        <v>135</v>
      </c>
    </row>
    <row r="136" spans="1:65" s="1" customFormat="1" ht="16.5" customHeight="1">
      <c r="A136" s="31"/>
      <c r="B136" s="135"/>
      <c r="C136" s="136" t="s">
        <v>127</v>
      </c>
      <c r="D136" s="136" t="s">
        <v>123</v>
      </c>
      <c r="E136" s="137" t="s">
        <v>136</v>
      </c>
      <c r="F136" s="138" t="s">
        <v>137</v>
      </c>
      <c r="G136" s="139" t="s">
        <v>138</v>
      </c>
      <c r="H136" s="140">
        <v>86</v>
      </c>
      <c r="I136" s="141"/>
      <c r="J136" s="142">
        <f t="shared" si="0"/>
        <v>0</v>
      </c>
      <c r="K136" s="143"/>
      <c r="L136" s="32"/>
      <c r="M136" s="144" t="s">
        <v>1</v>
      </c>
      <c r="N136" s="145" t="s">
        <v>38</v>
      </c>
      <c r="O136" s="57"/>
      <c r="P136" s="146">
        <f t="shared" si="1"/>
        <v>0</v>
      </c>
      <c r="Q136" s="146">
        <v>0</v>
      </c>
      <c r="R136" s="146">
        <f t="shared" si="2"/>
        <v>0</v>
      </c>
      <c r="S136" s="146">
        <v>0.20499999999999999</v>
      </c>
      <c r="T136" s="147">
        <f t="shared" si="3"/>
        <v>17.63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48" t="s">
        <v>127</v>
      </c>
      <c r="AT136" s="148" t="s">
        <v>123</v>
      </c>
      <c r="AU136" s="148" t="s">
        <v>83</v>
      </c>
      <c r="AY136" s="16" t="s">
        <v>121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6" t="s">
        <v>81</v>
      </c>
      <c r="BK136" s="149">
        <f t="shared" si="9"/>
        <v>0</v>
      </c>
      <c r="BL136" s="16" t="s">
        <v>127</v>
      </c>
      <c r="BM136" s="148" t="s">
        <v>139</v>
      </c>
    </row>
    <row r="137" spans="1:65" s="1" customFormat="1" ht="37.950000000000003" customHeight="1">
      <c r="A137" s="31"/>
      <c r="B137" s="135"/>
      <c r="C137" s="136" t="s">
        <v>140</v>
      </c>
      <c r="D137" s="136" t="s">
        <v>123</v>
      </c>
      <c r="E137" s="137" t="s">
        <v>141</v>
      </c>
      <c r="F137" s="138" t="s">
        <v>142</v>
      </c>
      <c r="G137" s="139" t="s">
        <v>143</v>
      </c>
      <c r="H137" s="140">
        <v>19</v>
      </c>
      <c r="I137" s="141"/>
      <c r="J137" s="142">
        <f t="shared" si="0"/>
        <v>0</v>
      </c>
      <c r="K137" s="143"/>
      <c r="L137" s="32"/>
      <c r="M137" s="144" t="s">
        <v>1</v>
      </c>
      <c r="N137" s="145" t="s">
        <v>38</v>
      </c>
      <c r="O137" s="57"/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48" t="s">
        <v>127</v>
      </c>
      <c r="AT137" s="148" t="s">
        <v>123</v>
      </c>
      <c r="AU137" s="148" t="s">
        <v>83</v>
      </c>
      <c r="AY137" s="16" t="s">
        <v>121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6" t="s">
        <v>81</v>
      </c>
      <c r="BK137" s="149">
        <f t="shared" si="9"/>
        <v>0</v>
      </c>
      <c r="BL137" s="16" t="s">
        <v>127</v>
      </c>
      <c r="BM137" s="148" t="s">
        <v>144</v>
      </c>
    </row>
    <row r="138" spans="1:65" s="1" customFormat="1" ht="33" customHeight="1">
      <c r="A138" s="31"/>
      <c r="B138" s="135"/>
      <c r="C138" s="136" t="s">
        <v>145</v>
      </c>
      <c r="D138" s="136" t="s">
        <v>123</v>
      </c>
      <c r="E138" s="137" t="s">
        <v>146</v>
      </c>
      <c r="F138" s="138" t="s">
        <v>147</v>
      </c>
      <c r="G138" s="139" t="s">
        <v>143</v>
      </c>
      <c r="H138" s="140">
        <v>6</v>
      </c>
      <c r="I138" s="141"/>
      <c r="J138" s="142">
        <f t="shared" si="0"/>
        <v>0</v>
      </c>
      <c r="K138" s="143"/>
      <c r="L138" s="32"/>
      <c r="M138" s="144" t="s">
        <v>1</v>
      </c>
      <c r="N138" s="145" t="s">
        <v>38</v>
      </c>
      <c r="O138" s="57"/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48" t="s">
        <v>127</v>
      </c>
      <c r="AT138" s="148" t="s">
        <v>123</v>
      </c>
      <c r="AU138" s="148" t="s">
        <v>83</v>
      </c>
      <c r="AY138" s="16" t="s">
        <v>121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6" t="s">
        <v>81</v>
      </c>
      <c r="BK138" s="149">
        <f t="shared" si="9"/>
        <v>0</v>
      </c>
      <c r="BL138" s="16" t="s">
        <v>127</v>
      </c>
      <c r="BM138" s="148" t="s">
        <v>148</v>
      </c>
    </row>
    <row r="139" spans="1:65" s="12" customFormat="1">
      <c r="B139" s="150"/>
      <c r="D139" s="151" t="s">
        <v>149</v>
      </c>
      <c r="E139" s="152" t="s">
        <v>1</v>
      </c>
      <c r="F139" s="153" t="s">
        <v>150</v>
      </c>
      <c r="H139" s="152" t="s">
        <v>1</v>
      </c>
      <c r="I139" s="154"/>
      <c r="L139" s="150"/>
      <c r="M139" s="155"/>
      <c r="N139" s="156"/>
      <c r="O139" s="156"/>
      <c r="P139" s="156"/>
      <c r="Q139" s="156"/>
      <c r="R139" s="156"/>
      <c r="S139" s="156"/>
      <c r="T139" s="157"/>
      <c r="AT139" s="152" t="s">
        <v>149</v>
      </c>
      <c r="AU139" s="152" t="s">
        <v>83</v>
      </c>
      <c r="AV139" s="12" t="s">
        <v>81</v>
      </c>
      <c r="AW139" s="12" t="s">
        <v>30</v>
      </c>
      <c r="AX139" s="12" t="s">
        <v>73</v>
      </c>
      <c r="AY139" s="152" t="s">
        <v>121</v>
      </c>
    </row>
    <row r="140" spans="1:65" s="13" customFormat="1">
      <c r="B140" s="158"/>
      <c r="D140" s="151" t="s">
        <v>149</v>
      </c>
      <c r="E140" s="159" t="s">
        <v>1</v>
      </c>
      <c r="F140" s="160" t="s">
        <v>145</v>
      </c>
      <c r="H140" s="161">
        <v>6</v>
      </c>
      <c r="I140" s="162"/>
      <c r="L140" s="158"/>
      <c r="M140" s="163"/>
      <c r="N140" s="164"/>
      <c r="O140" s="164"/>
      <c r="P140" s="164"/>
      <c r="Q140" s="164"/>
      <c r="R140" s="164"/>
      <c r="S140" s="164"/>
      <c r="T140" s="165"/>
      <c r="AT140" s="159" t="s">
        <v>149</v>
      </c>
      <c r="AU140" s="159" t="s">
        <v>83</v>
      </c>
      <c r="AV140" s="13" t="s">
        <v>83</v>
      </c>
      <c r="AW140" s="13" t="s">
        <v>30</v>
      </c>
      <c r="AX140" s="13" t="s">
        <v>81</v>
      </c>
      <c r="AY140" s="159" t="s">
        <v>121</v>
      </c>
    </row>
    <row r="141" spans="1:65" s="1" customFormat="1" ht="16.5" customHeight="1">
      <c r="A141" s="31"/>
      <c r="B141" s="135"/>
      <c r="C141" s="136" t="s">
        <v>151</v>
      </c>
      <c r="D141" s="136" t="s">
        <v>123</v>
      </c>
      <c r="E141" s="137" t="s">
        <v>152</v>
      </c>
      <c r="F141" s="138" t="s">
        <v>153</v>
      </c>
      <c r="G141" s="139" t="s">
        <v>154</v>
      </c>
      <c r="H141" s="140">
        <v>6</v>
      </c>
      <c r="I141" s="141"/>
      <c r="J141" s="142">
        <f>ROUND(I141*H141,2)</f>
        <v>0</v>
      </c>
      <c r="K141" s="143"/>
      <c r="L141" s="32"/>
      <c r="M141" s="144" t="s">
        <v>1</v>
      </c>
      <c r="N141" s="145" t="s">
        <v>38</v>
      </c>
      <c r="O141" s="57"/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48" t="s">
        <v>127</v>
      </c>
      <c r="AT141" s="148" t="s">
        <v>123</v>
      </c>
      <c r="AU141" s="148" t="s">
        <v>83</v>
      </c>
      <c r="AY141" s="16" t="s">
        <v>121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6" t="s">
        <v>81</v>
      </c>
      <c r="BK141" s="149">
        <f>ROUND(I141*H141,2)</f>
        <v>0</v>
      </c>
      <c r="BL141" s="16" t="s">
        <v>127</v>
      </c>
      <c r="BM141" s="148" t="s">
        <v>155</v>
      </c>
    </row>
    <row r="142" spans="1:65" s="1" customFormat="1" ht="37.950000000000003" customHeight="1">
      <c r="A142" s="31"/>
      <c r="B142" s="135"/>
      <c r="C142" s="136" t="s">
        <v>156</v>
      </c>
      <c r="D142" s="136" t="s">
        <v>123</v>
      </c>
      <c r="E142" s="137" t="s">
        <v>157</v>
      </c>
      <c r="F142" s="138" t="s">
        <v>158</v>
      </c>
      <c r="G142" s="139" t="s">
        <v>143</v>
      </c>
      <c r="H142" s="140">
        <v>44.753999999999998</v>
      </c>
      <c r="I142" s="141"/>
      <c r="J142" s="142">
        <f>ROUND(I142*H142,2)</f>
        <v>0</v>
      </c>
      <c r="K142" s="143"/>
      <c r="L142" s="32"/>
      <c r="M142" s="144" t="s">
        <v>1</v>
      </c>
      <c r="N142" s="145" t="s">
        <v>38</v>
      </c>
      <c r="O142" s="57"/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48" t="s">
        <v>127</v>
      </c>
      <c r="AT142" s="148" t="s">
        <v>123</v>
      </c>
      <c r="AU142" s="148" t="s">
        <v>83</v>
      </c>
      <c r="AY142" s="16" t="s">
        <v>121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6" t="s">
        <v>81</v>
      </c>
      <c r="BK142" s="149">
        <f>ROUND(I142*H142,2)</f>
        <v>0</v>
      </c>
      <c r="BL142" s="16" t="s">
        <v>127</v>
      </c>
      <c r="BM142" s="148" t="s">
        <v>159</v>
      </c>
    </row>
    <row r="143" spans="1:65" s="12" customFormat="1">
      <c r="B143" s="150"/>
      <c r="D143" s="151" t="s">
        <v>149</v>
      </c>
      <c r="E143" s="152" t="s">
        <v>1</v>
      </c>
      <c r="F143" s="153" t="s">
        <v>160</v>
      </c>
      <c r="H143" s="152" t="s">
        <v>1</v>
      </c>
      <c r="I143" s="154"/>
      <c r="L143" s="150"/>
      <c r="M143" s="155"/>
      <c r="N143" s="156"/>
      <c r="O143" s="156"/>
      <c r="P143" s="156"/>
      <c r="Q143" s="156"/>
      <c r="R143" s="156"/>
      <c r="S143" s="156"/>
      <c r="T143" s="157"/>
      <c r="AT143" s="152" t="s">
        <v>149</v>
      </c>
      <c r="AU143" s="152" t="s">
        <v>83</v>
      </c>
      <c r="AV143" s="12" t="s">
        <v>81</v>
      </c>
      <c r="AW143" s="12" t="s">
        <v>30</v>
      </c>
      <c r="AX143" s="12" t="s">
        <v>73</v>
      </c>
      <c r="AY143" s="152" t="s">
        <v>121</v>
      </c>
    </row>
    <row r="144" spans="1:65" s="13" customFormat="1">
      <c r="B144" s="158"/>
      <c r="D144" s="151" t="s">
        <v>149</v>
      </c>
      <c r="E144" s="159" t="s">
        <v>1</v>
      </c>
      <c r="F144" s="160" t="s">
        <v>161</v>
      </c>
      <c r="H144" s="161">
        <v>22.376999999999999</v>
      </c>
      <c r="I144" s="162"/>
      <c r="L144" s="158"/>
      <c r="M144" s="163"/>
      <c r="N144" s="164"/>
      <c r="O144" s="164"/>
      <c r="P144" s="164"/>
      <c r="Q144" s="164"/>
      <c r="R144" s="164"/>
      <c r="S144" s="164"/>
      <c r="T144" s="165"/>
      <c r="AT144" s="159" t="s">
        <v>149</v>
      </c>
      <c r="AU144" s="159" t="s">
        <v>83</v>
      </c>
      <c r="AV144" s="13" t="s">
        <v>83</v>
      </c>
      <c r="AW144" s="13" t="s">
        <v>30</v>
      </c>
      <c r="AX144" s="13" t="s">
        <v>73</v>
      </c>
      <c r="AY144" s="159" t="s">
        <v>121</v>
      </c>
    </row>
    <row r="145" spans="1:65" s="12" customFormat="1">
      <c r="B145" s="150"/>
      <c r="D145" s="151" t="s">
        <v>149</v>
      </c>
      <c r="E145" s="152" t="s">
        <v>1</v>
      </c>
      <c r="F145" s="153" t="s">
        <v>162</v>
      </c>
      <c r="H145" s="152" t="s">
        <v>1</v>
      </c>
      <c r="I145" s="154"/>
      <c r="L145" s="150"/>
      <c r="M145" s="155"/>
      <c r="N145" s="156"/>
      <c r="O145" s="156"/>
      <c r="P145" s="156"/>
      <c r="Q145" s="156"/>
      <c r="R145" s="156"/>
      <c r="S145" s="156"/>
      <c r="T145" s="157"/>
      <c r="AT145" s="152" t="s">
        <v>149</v>
      </c>
      <c r="AU145" s="152" t="s">
        <v>83</v>
      </c>
      <c r="AV145" s="12" t="s">
        <v>81</v>
      </c>
      <c r="AW145" s="12" t="s">
        <v>30</v>
      </c>
      <c r="AX145" s="12" t="s">
        <v>73</v>
      </c>
      <c r="AY145" s="152" t="s">
        <v>121</v>
      </c>
    </row>
    <row r="146" spans="1:65" s="13" customFormat="1">
      <c r="B146" s="158"/>
      <c r="D146" s="151" t="s">
        <v>149</v>
      </c>
      <c r="E146" s="159" t="s">
        <v>1</v>
      </c>
      <c r="F146" s="160" t="s">
        <v>161</v>
      </c>
      <c r="H146" s="161">
        <v>22.376999999999999</v>
      </c>
      <c r="I146" s="162"/>
      <c r="L146" s="158"/>
      <c r="M146" s="163"/>
      <c r="N146" s="164"/>
      <c r="O146" s="164"/>
      <c r="P146" s="164"/>
      <c r="Q146" s="164"/>
      <c r="R146" s="164"/>
      <c r="S146" s="164"/>
      <c r="T146" s="165"/>
      <c r="AT146" s="159" t="s">
        <v>149</v>
      </c>
      <c r="AU146" s="159" t="s">
        <v>83</v>
      </c>
      <c r="AV146" s="13" t="s">
        <v>83</v>
      </c>
      <c r="AW146" s="13" t="s">
        <v>30</v>
      </c>
      <c r="AX146" s="13" t="s">
        <v>73</v>
      </c>
      <c r="AY146" s="159" t="s">
        <v>121</v>
      </c>
    </row>
    <row r="147" spans="1:65" s="14" customFormat="1">
      <c r="B147" s="166"/>
      <c r="D147" s="151" t="s">
        <v>149</v>
      </c>
      <c r="E147" s="167" t="s">
        <v>1</v>
      </c>
      <c r="F147" s="168" t="s">
        <v>163</v>
      </c>
      <c r="H147" s="169">
        <v>44.753999999999998</v>
      </c>
      <c r="I147" s="170"/>
      <c r="L147" s="166"/>
      <c r="M147" s="171"/>
      <c r="N147" s="172"/>
      <c r="O147" s="172"/>
      <c r="P147" s="172"/>
      <c r="Q147" s="172"/>
      <c r="R147" s="172"/>
      <c r="S147" s="172"/>
      <c r="T147" s="173"/>
      <c r="AT147" s="167" t="s">
        <v>149</v>
      </c>
      <c r="AU147" s="167" t="s">
        <v>83</v>
      </c>
      <c r="AV147" s="14" t="s">
        <v>127</v>
      </c>
      <c r="AW147" s="14" t="s">
        <v>30</v>
      </c>
      <c r="AX147" s="14" t="s">
        <v>81</v>
      </c>
      <c r="AY147" s="167" t="s">
        <v>121</v>
      </c>
    </row>
    <row r="148" spans="1:65" s="1" customFormat="1" ht="37.950000000000003" customHeight="1">
      <c r="A148" s="31"/>
      <c r="B148" s="135"/>
      <c r="C148" s="136" t="s">
        <v>164</v>
      </c>
      <c r="D148" s="136" t="s">
        <v>123</v>
      </c>
      <c r="E148" s="137" t="s">
        <v>165</v>
      </c>
      <c r="F148" s="138" t="s">
        <v>166</v>
      </c>
      <c r="G148" s="139" t="s">
        <v>143</v>
      </c>
      <c r="H148" s="140">
        <v>2.6230000000000002</v>
      </c>
      <c r="I148" s="141"/>
      <c r="J148" s="142">
        <f>ROUND(I148*H148,2)</f>
        <v>0</v>
      </c>
      <c r="K148" s="143"/>
      <c r="L148" s="32"/>
      <c r="M148" s="144" t="s">
        <v>1</v>
      </c>
      <c r="N148" s="145" t="s">
        <v>38</v>
      </c>
      <c r="O148" s="57"/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48" t="s">
        <v>127</v>
      </c>
      <c r="AT148" s="148" t="s">
        <v>123</v>
      </c>
      <c r="AU148" s="148" t="s">
        <v>83</v>
      </c>
      <c r="AY148" s="16" t="s">
        <v>121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6" t="s">
        <v>81</v>
      </c>
      <c r="BK148" s="149">
        <f>ROUND(I148*H148,2)</f>
        <v>0</v>
      </c>
      <c r="BL148" s="16" t="s">
        <v>127</v>
      </c>
      <c r="BM148" s="148" t="s">
        <v>167</v>
      </c>
    </row>
    <row r="149" spans="1:65" s="12" customFormat="1">
      <c r="B149" s="150"/>
      <c r="D149" s="151" t="s">
        <v>149</v>
      </c>
      <c r="E149" s="152" t="s">
        <v>1</v>
      </c>
      <c r="F149" s="153" t="s">
        <v>168</v>
      </c>
      <c r="H149" s="152" t="s">
        <v>1</v>
      </c>
      <c r="I149" s="154"/>
      <c r="L149" s="150"/>
      <c r="M149" s="155"/>
      <c r="N149" s="156"/>
      <c r="O149" s="156"/>
      <c r="P149" s="156"/>
      <c r="Q149" s="156"/>
      <c r="R149" s="156"/>
      <c r="S149" s="156"/>
      <c r="T149" s="157"/>
      <c r="AT149" s="152" t="s">
        <v>149</v>
      </c>
      <c r="AU149" s="152" t="s">
        <v>83</v>
      </c>
      <c r="AV149" s="12" t="s">
        <v>81</v>
      </c>
      <c r="AW149" s="12" t="s">
        <v>30</v>
      </c>
      <c r="AX149" s="12" t="s">
        <v>73</v>
      </c>
      <c r="AY149" s="152" t="s">
        <v>121</v>
      </c>
    </row>
    <row r="150" spans="1:65" s="13" customFormat="1">
      <c r="B150" s="158"/>
      <c r="D150" s="151" t="s">
        <v>149</v>
      </c>
      <c r="E150" s="159" t="s">
        <v>1</v>
      </c>
      <c r="F150" s="160" t="s">
        <v>169</v>
      </c>
      <c r="H150" s="161">
        <v>25</v>
      </c>
      <c r="I150" s="162"/>
      <c r="L150" s="158"/>
      <c r="M150" s="163"/>
      <c r="N150" s="164"/>
      <c r="O150" s="164"/>
      <c r="P150" s="164"/>
      <c r="Q150" s="164"/>
      <c r="R150" s="164"/>
      <c r="S150" s="164"/>
      <c r="T150" s="165"/>
      <c r="AT150" s="159" t="s">
        <v>149</v>
      </c>
      <c r="AU150" s="159" t="s">
        <v>83</v>
      </c>
      <c r="AV150" s="13" t="s">
        <v>83</v>
      </c>
      <c r="AW150" s="13" t="s">
        <v>30</v>
      </c>
      <c r="AX150" s="13" t="s">
        <v>73</v>
      </c>
      <c r="AY150" s="159" t="s">
        <v>121</v>
      </c>
    </row>
    <row r="151" spans="1:65" s="12" customFormat="1">
      <c r="B151" s="150"/>
      <c r="D151" s="151" t="s">
        <v>149</v>
      </c>
      <c r="E151" s="152" t="s">
        <v>1</v>
      </c>
      <c r="F151" s="153" t="s">
        <v>170</v>
      </c>
      <c r="H151" s="152" t="s">
        <v>1</v>
      </c>
      <c r="I151" s="154"/>
      <c r="L151" s="150"/>
      <c r="M151" s="155"/>
      <c r="N151" s="156"/>
      <c r="O151" s="156"/>
      <c r="P151" s="156"/>
      <c r="Q151" s="156"/>
      <c r="R151" s="156"/>
      <c r="S151" s="156"/>
      <c r="T151" s="157"/>
      <c r="AT151" s="152" t="s">
        <v>149</v>
      </c>
      <c r="AU151" s="152" t="s">
        <v>83</v>
      </c>
      <c r="AV151" s="12" t="s">
        <v>81</v>
      </c>
      <c r="AW151" s="12" t="s">
        <v>30</v>
      </c>
      <c r="AX151" s="12" t="s">
        <v>73</v>
      </c>
      <c r="AY151" s="152" t="s">
        <v>121</v>
      </c>
    </row>
    <row r="152" spans="1:65" s="13" customFormat="1">
      <c r="B152" s="158"/>
      <c r="D152" s="151" t="s">
        <v>149</v>
      </c>
      <c r="E152" s="159" t="s">
        <v>1</v>
      </c>
      <c r="F152" s="160" t="s">
        <v>171</v>
      </c>
      <c r="H152" s="161">
        <v>-22.376999999999999</v>
      </c>
      <c r="I152" s="162"/>
      <c r="L152" s="158"/>
      <c r="M152" s="163"/>
      <c r="N152" s="164"/>
      <c r="O152" s="164"/>
      <c r="P152" s="164"/>
      <c r="Q152" s="164"/>
      <c r="R152" s="164"/>
      <c r="S152" s="164"/>
      <c r="T152" s="165"/>
      <c r="AT152" s="159" t="s">
        <v>149</v>
      </c>
      <c r="AU152" s="159" t="s">
        <v>83</v>
      </c>
      <c r="AV152" s="13" t="s">
        <v>83</v>
      </c>
      <c r="AW152" s="13" t="s">
        <v>30</v>
      </c>
      <c r="AX152" s="13" t="s">
        <v>73</v>
      </c>
      <c r="AY152" s="159" t="s">
        <v>121</v>
      </c>
    </row>
    <row r="153" spans="1:65" s="14" customFormat="1">
      <c r="B153" s="166"/>
      <c r="D153" s="151" t="s">
        <v>149</v>
      </c>
      <c r="E153" s="167" t="s">
        <v>1</v>
      </c>
      <c r="F153" s="168" t="s">
        <v>163</v>
      </c>
      <c r="H153" s="169">
        <v>2.6230000000000011</v>
      </c>
      <c r="I153" s="170"/>
      <c r="L153" s="166"/>
      <c r="M153" s="171"/>
      <c r="N153" s="172"/>
      <c r="O153" s="172"/>
      <c r="P153" s="172"/>
      <c r="Q153" s="172"/>
      <c r="R153" s="172"/>
      <c r="S153" s="172"/>
      <c r="T153" s="173"/>
      <c r="AT153" s="167" t="s">
        <v>149</v>
      </c>
      <c r="AU153" s="167" t="s">
        <v>83</v>
      </c>
      <c r="AV153" s="14" t="s">
        <v>127</v>
      </c>
      <c r="AW153" s="14" t="s">
        <v>30</v>
      </c>
      <c r="AX153" s="14" t="s">
        <v>81</v>
      </c>
      <c r="AY153" s="167" t="s">
        <v>121</v>
      </c>
    </row>
    <row r="154" spans="1:65" s="1" customFormat="1" ht="24.15" customHeight="1">
      <c r="A154" s="31"/>
      <c r="B154" s="135"/>
      <c r="C154" s="136" t="s">
        <v>172</v>
      </c>
      <c r="D154" s="136" t="s">
        <v>123</v>
      </c>
      <c r="E154" s="137" t="s">
        <v>173</v>
      </c>
      <c r="F154" s="138" t="s">
        <v>174</v>
      </c>
      <c r="G154" s="139" t="s">
        <v>143</v>
      </c>
      <c r="H154" s="140">
        <v>22.376999999999999</v>
      </c>
      <c r="I154" s="141"/>
      <c r="J154" s="142">
        <f>ROUND(I154*H154,2)</f>
        <v>0</v>
      </c>
      <c r="K154" s="143"/>
      <c r="L154" s="32"/>
      <c r="M154" s="144" t="s">
        <v>1</v>
      </c>
      <c r="N154" s="145" t="s">
        <v>38</v>
      </c>
      <c r="O154" s="57"/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48" t="s">
        <v>127</v>
      </c>
      <c r="AT154" s="148" t="s">
        <v>123</v>
      </c>
      <c r="AU154" s="148" t="s">
        <v>83</v>
      </c>
      <c r="AY154" s="16" t="s">
        <v>121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6" t="s">
        <v>81</v>
      </c>
      <c r="BK154" s="149">
        <f>ROUND(I154*H154,2)</f>
        <v>0</v>
      </c>
      <c r="BL154" s="16" t="s">
        <v>127</v>
      </c>
      <c r="BM154" s="148" t="s">
        <v>175</v>
      </c>
    </row>
    <row r="155" spans="1:65" s="12" customFormat="1">
      <c r="B155" s="150"/>
      <c r="D155" s="151" t="s">
        <v>149</v>
      </c>
      <c r="E155" s="152" t="s">
        <v>1</v>
      </c>
      <c r="F155" s="153" t="s">
        <v>176</v>
      </c>
      <c r="H155" s="152" t="s">
        <v>1</v>
      </c>
      <c r="I155" s="154"/>
      <c r="L155" s="150"/>
      <c r="M155" s="155"/>
      <c r="N155" s="156"/>
      <c r="O155" s="156"/>
      <c r="P155" s="156"/>
      <c r="Q155" s="156"/>
      <c r="R155" s="156"/>
      <c r="S155" s="156"/>
      <c r="T155" s="157"/>
      <c r="AT155" s="152" t="s">
        <v>149</v>
      </c>
      <c r="AU155" s="152" t="s">
        <v>83</v>
      </c>
      <c r="AV155" s="12" t="s">
        <v>81</v>
      </c>
      <c r="AW155" s="12" t="s">
        <v>30</v>
      </c>
      <c r="AX155" s="12" t="s">
        <v>73</v>
      </c>
      <c r="AY155" s="152" t="s">
        <v>121</v>
      </c>
    </row>
    <row r="156" spans="1:65" s="13" customFormat="1">
      <c r="B156" s="158"/>
      <c r="D156" s="151" t="s">
        <v>149</v>
      </c>
      <c r="E156" s="159" t="s">
        <v>1</v>
      </c>
      <c r="F156" s="160" t="s">
        <v>177</v>
      </c>
      <c r="H156" s="161">
        <v>19</v>
      </c>
      <c r="I156" s="162"/>
      <c r="L156" s="158"/>
      <c r="M156" s="163"/>
      <c r="N156" s="164"/>
      <c r="O156" s="164"/>
      <c r="P156" s="164"/>
      <c r="Q156" s="164"/>
      <c r="R156" s="164"/>
      <c r="S156" s="164"/>
      <c r="T156" s="165"/>
      <c r="AT156" s="159" t="s">
        <v>149</v>
      </c>
      <c r="AU156" s="159" t="s">
        <v>83</v>
      </c>
      <c r="AV156" s="13" t="s">
        <v>83</v>
      </c>
      <c r="AW156" s="13" t="s">
        <v>30</v>
      </c>
      <c r="AX156" s="13" t="s">
        <v>73</v>
      </c>
      <c r="AY156" s="159" t="s">
        <v>121</v>
      </c>
    </row>
    <row r="157" spans="1:65" s="12" customFormat="1">
      <c r="B157" s="150"/>
      <c r="D157" s="151" t="s">
        <v>149</v>
      </c>
      <c r="E157" s="152" t="s">
        <v>1</v>
      </c>
      <c r="F157" s="153" t="s">
        <v>178</v>
      </c>
      <c r="H157" s="152" t="s">
        <v>1</v>
      </c>
      <c r="I157" s="154"/>
      <c r="L157" s="150"/>
      <c r="M157" s="155"/>
      <c r="N157" s="156"/>
      <c r="O157" s="156"/>
      <c r="P157" s="156"/>
      <c r="Q157" s="156"/>
      <c r="R157" s="156"/>
      <c r="S157" s="156"/>
      <c r="T157" s="157"/>
      <c r="AT157" s="152" t="s">
        <v>149</v>
      </c>
      <c r="AU157" s="152" t="s">
        <v>83</v>
      </c>
      <c r="AV157" s="12" t="s">
        <v>81</v>
      </c>
      <c r="AW157" s="12" t="s">
        <v>30</v>
      </c>
      <c r="AX157" s="12" t="s">
        <v>73</v>
      </c>
      <c r="AY157" s="152" t="s">
        <v>121</v>
      </c>
    </row>
    <row r="158" spans="1:65" s="13" customFormat="1">
      <c r="B158" s="158"/>
      <c r="D158" s="151" t="s">
        <v>149</v>
      </c>
      <c r="E158" s="159" t="s">
        <v>1</v>
      </c>
      <c r="F158" s="160" t="s">
        <v>179</v>
      </c>
      <c r="H158" s="161">
        <v>3.3769999999999998</v>
      </c>
      <c r="I158" s="162"/>
      <c r="L158" s="158"/>
      <c r="M158" s="163"/>
      <c r="N158" s="164"/>
      <c r="O158" s="164"/>
      <c r="P158" s="164"/>
      <c r="Q158" s="164"/>
      <c r="R158" s="164"/>
      <c r="S158" s="164"/>
      <c r="T158" s="165"/>
      <c r="AT158" s="159" t="s">
        <v>149</v>
      </c>
      <c r="AU158" s="159" t="s">
        <v>83</v>
      </c>
      <c r="AV158" s="13" t="s">
        <v>83</v>
      </c>
      <c r="AW158" s="13" t="s">
        <v>30</v>
      </c>
      <c r="AX158" s="13" t="s">
        <v>73</v>
      </c>
      <c r="AY158" s="159" t="s">
        <v>121</v>
      </c>
    </row>
    <row r="159" spans="1:65" s="14" customFormat="1">
      <c r="B159" s="166"/>
      <c r="D159" s="151" t="s">
        <v>149</v>
      </c>
      <c r="E159" s="167" t="s">
        <v>1</v>
      </c>
      <c r="F159" s="168" t="s">
        <v>163</v>
      </c>
      <c r="H159" s="169">
        <v>22.376999999999999</v>
      </c>
      <c r="I159" s="170"/>
      <c r="L159" s="166"/>
      <c r="M159" s="171"/>
      <c r="N159" s="172"/>
      <c r="O159" s="172"/>
      <c r="P159" s="172"/>
      <c r="Q159" s="172"/>
      <c r="R159" s="172"/>
      <c r="S159" s="172"/>
      <c r="T159" s="173"/>
      <c r="AT159" s="167" t="s">
        <v>149</v>
      </c>
      <c r="AU159" s="167" t="s">
        <v>83</v>
      </c>
      <c r="AV159" s="14" t="s">
        <v>127</v>
      </c>
      <c r="AW159" s="14" t="s">
        <v>30</v>
      </c>
      <c r="AX159" s="14" t="s">
        <v>81</v>
      </c>
      <c r="AY159" s="167" t="s">
        <v>121</v>
      </c>
    </row>
    <row r="160" spans="1:65" s="1" customFormat="1" ht="33" customHeight="1">
      <c r="A160" s="31"/>
      <c r="B160" s="135"/>
      <c r="C160" s="136" t="s">
        <v>180</v>
      </c>
      <c r="D160" s="136" t="s">
        <v>123</v>
      </c>
      <c r="E160" s="137" t="s">
        <v>181</v>
      </c>
      <c r="F160" s="138" t="s">
        <v>182</v>
      </c>
      <c r="G160" s="139" t="s">
        <v>183</v>
      </c>
      <c r="H160" s="140">
        <v>4.7210000000000001</v>
      </c>
      <c r="I160" s="141"/>
      <c r="J160" s="142">
        <f>ROUND(I160*H160,2)</f>
        <v>0</v>
      </c>
      <c r="K160" s="143"/>
      <c r="L160" s="32"/>
      <c r="M160" s="144" t="s">
        <v>1</v>
      </c>
      <c r="N160" s="145" t="s">
        <v>38</v>
      </c>
      <c r="O160" s="57"/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48" t="s">
        <v>127</v>
      </c>
      <c r="AT160" s="148" t="s">
        <v>123</v>
      </c>
      <c r="AU160" s="148" t="s">
        <v>83</v>
      </c>
      <c r="AY160" s="16" t="s">
        <v>121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6" t="s">
        <v>81</v>
      </c>
      <c r="BK160" s="149">
        <f>ROUND(I160*H160,2)</f>
        <v>0</v>
      </c>
      <c r="BL160" s="16" t="s">
        <v>127</v>
      </c>
      <c r="BM160" s="148" t="s">
        <v>184</v>
      </c>
    </row>
    <row r="161" spans="1:65" s="13" customFormat="1">
      <c r="B161" s="158"/>
      <c r="D161" s="151" t="s">
        <v>149</v>
      </c>
      <c r="E161" s="159" t="s">
        <v>1</v>
      </c>
      <c r="F161" s="160" t="s">
        <v>185</v>
      </c>
      <c r="H161" s="161">
        <v>4.7210000000000001</v>
      </c>
      <c r="I161" s="162"/>
      <c r="L161" s="158"/>
      <c r="M161" s="163"/>
      <c r="N161" s="164"/>
      <c r="O161" s="164"/>
      <c r="P161" s="164"/>
      <c r="Q161" s="164"/>
      <c r="R161" s="164"/>
      <c r="S161" s="164"/>
      <c r="T161" s="165"/>
      <c r="AT161" s="159" t="s">
        <v>149</v>
      </c>
      <c r="AU161" s="159" t="s">
        <v>83</v>
      </c>
      <c r="AV161" s="13" t="s">
        <v>83</v>
      </c>
      <c r="AW161" s="13" t="s">
        <v>30</v>
      </c>
      <c r="AX161" s="13" t="s">
        <v>81</v>
      </c>
      <c r="AY161" s="159" t="s">
        <v>121</v>
      </c>
    </row>
    <row r="162" spans="1:65" s="1" customFormat="1" ht="24.15" customHeight="1">
      <c r="A162" s="31"/>
      <c r="B162" s="135"/>
      <c r="C162" s="136" t="s">
        <v>186</v>
      </c>
      <c r="D162" s="136" t="s">
        <v>123</v>
      </c>
      <c r="E162" s="137" t="s">
        <v>187</v>
      </c>
      <c r="F162" s="138" t="s">
        <v>188</v>
      </c>
      <c r="G162" s="139" t="s">
        <v>143</v>
      </c>
      <c r="H162" s="140">
        <v>3.3769999999999998</v>
      </c>
      <c r="I162" s="141"/>
      <c r="J162" s="142">
        <f>ROUND(I162*H162,2)</f>
        <v>0</v>
      </c>
      <c r="K162" s="143"/>
      <c r="L162" s="32"/>
      <c r="M162" s="144" t="s">
        <v>1</v>
      </c>
      <c r="N162" s="145" t="s">
        <v>38</v>
      </c>
      <c r="O162" s="57"/>
      <c r="P162" s="146">
        <f>O162*H162</f>
        <v>0</v>
      </c>
      <c r="Q162" s="146">
        <v>0</v>
      </c>
      <c r="R162" s="146">
        <f>Q162*H162</f>
        <v>0</v>
      </c>
      <c r="S162" s="146">
        <v>0</v>
      </c>
      <c r="T162" s="147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48" t="s">
        <v>127</v>
      </c>
      <c r="AT162" s="148" t="s">
        <v>123</v>
      </c>
      <c r="AU162" s="148" t="s">
        <v>83</v>
      </c>
      <c r="AY162" s="16" t="s">
        <v>121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6" t="s">
        <v>81</v>
      </c>
      <c r="BK162" s="149">
        <f>ROUND(I162*H162,2)</f>
        <v>0</v>
      </c>
      <c r="BL162" s="16" t="s">
        <v>127</v>
      </c>
      <c r="BM162" s="148" t="s">
        <v>189</v>
      </c>
    </row>
    <row r="163" spans="1:65" s="12" customFormat="1">
      <c r="B163" s="150"/>
      <c r="D163" s="151" t="s">
        <v>149</v>
      </c>
      <c r="E163" s="152" t="s">
        <v>1</v>
      </c>
      <c r="F163" s="153" t="s">
        <v>190</v>
      </c>
      <c r="H163" s="152" t="s">
        <v>1</v>
      </c>
      <c r="I163" s="154"/>
      <c r="L163" s="150"/>
      <c r="M163" s="155"/>
      <c r="N163" s="156"/>
      <c r="O163" s="156"/>
      <c r="P163" s="156"/>
      <c r="Q163" s="156"/>
      <c r="R163" s="156"/>
      <c r="S163" s="156"/>
      <c r="T163" s="157"/>
      <c r="AT163" s="152" t="s">
        <v>149</v>
      </c>
      <c r="AU163" s="152" t="s">
        <v>83</v>
      </c>
      <c r="AV163" s="12" t="s">
        <v>81</v>
      </c>
      <c r="AW163" s="12" t="s">
        <v>30</v>
      </c>
      <c r="AX163" s="12" t="s">
        <v>73</v>
      </c>
      <c r="AY163" s="152" t="s">
        <v>121</v>
      </c>
    </row>
    <row r="164" spans="1:65" s="13" customFormat="1">
      <c r="B164" s="158"/>
      <c r="D164" s="151" t="s">
        <v>149</v>
      </c>
      <c r="E164" s="159" t="s">
        <v>1</v>
      </c>
      <c r="F164" s="160" t="s">
        <v>191</v>
      </c>
      <c r="H164" s="161">
        <v>3.3769999999999998</v>
      </c>
      <c r="I164" s="162"/>
      <c r="L164" s="158"/>
      <c r="M164" s="163"/>
      <c r="N164" s="164"/>
      <c r="O164" s="164"/>
      <c r="P164" s="164"/>
      <c r="Q164" s="164"/>
      <c r="R164" s="164"/>
      <c r="S164" s="164"/>
      <c r="T164" s="165"/>
      <c r="AT164" s="159" t="s">
        <v>149</v>
      </c>
      <c r="AU164" s="159" t="s">
        <v>83</v>
      </c>
      <c r="AV164" s="13" t="s">
        <v>83</v>
      </c>
      <c r="AW164" s="13" t="s">
        <v>30</v>
      </c>
      <c r="AX164" s="13" t="s">
        <v>81</v>
      </c>
      <c r="AY164" s="159" t="s">
        <v>121</v>
      </c>
    </row>
    <row r="165" spans="1:65" s="1" customFormat="1" ht="24.15" customHeight="1">
      <c r="A165" s="31"/>
      <c r="B165" s="135"/>
      <c r="C165" s="136" t="s">
        <v>192</v>
      </c>
      <c r="D165" s="136" t="s">
        <v>123</v>
      </c>
      <c r="E165" s="137" t="s">
        <v>193</v>
      </c>
      <c r="F165" s="138" t="s">
        <v>194</v>
      </c>
      <c r="G165" s="139" t="s">
        <v>126</v>
      </c>
      <c r="H165" s="140">
        <v>391</v>
      </c>
      <c r="I165" s="141"/>
      <c r="J165" s="142">
        <f>ROUND(I165*H165,2)</f>
        <v>0</v>
      </c>
      <c r="K165" s="143"/>
      <c r="L165" s="32"/>
      <c r="M165" s="144" t="s">
        <v>1</v>
      </c>
      <c r="N165" s="145" t="s">
        <v>38</v>
      </c>
      <c r="O165" s="57"/>
      <c r="P165" s="146">
        <f>O165*H165</f>
        <v>0</v>
      </c>
      <c r="Q165" s="146">
        <v>0</v>
      </c>
      <c r="R165" s="146">
        <f>Q165*H165</f>
        <v>0</v>
      </c>
      <c r="S165" s="146">
        <v>0</v>
      </c>
      <c r="T165" s="147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48" t="s">
        <v>127</v>
      </c>
      <c r="AT165" s="148" t="s">
        <v>123</v>
      </c>
      <c r="AU165" s="148" t="s">
        <v>83</v>
      </c>
      <c r="AY165" s="16" t="s">
        <v>121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6" t="s">
        <v>81</v>
      </c>
      <c r="BK165" s="149">
        <f>ROUND(I165*H165,2)</f>
        <v>0</v>
      </c>
      <c r="BL165" s="16" t="s">
        <v>127</v>
      </c>
      <c r="BM165" s="148" t="s">
        <v>195</v>
      </c>
    </row>
    <row r="166" spans="1:65" s="11" customFormat="1" ht="22.95" customHeight="1">
      <c r="B166" s="122"/>
      <c r="D166" s="123" t="s">
        <v>72</v>
      </c>
      <c r="E166" s="133" t="s">
        <v>196</v>
      </c>
      <c r="F166" s="133" t="s">
        <v>197</v>
      </c>
      <c r="I166" s="125"/>
      <c r="J166" s="134">
        <f>BK166</f>
        <v>0</v>
      </c>
      <c r="L166" s="122"/>
      <c r="M166" s="127"/>
      <c r="N166" s="128"/>
      <c r="O166" s="128"/>
      <c r="P166" s="129">
        <f>SUM(P167:P192)</f>
        <v>0</v>
      </c>
      <c r="Q166" s="128"/>
      <c r="R166" s="129">
        <f>SUM(R167:R192)</f>
        <v>1.2539999999999999E-3</v>
      </c>
      <c r="S166" s="128"/>
      <c r="T166" s="130">
        <f>SUM(T167:T192)</f>
        <v>0</v>
      </c>
      <c r="AR166" s="123" t="s">
        <v>81</v>
      </c>
      <c r="AT166" s="131" t="s">
        <v>72</v>
      </c>
      <c r="AU166" s="131" t="s">
        <v>81</v>
      </c>
      <c r="AY166" s="123" t="s">
        <v>121</v>
      </c>
      <c r="BK166" s="132">
        <f>SUM(BK167:BK192)</f>
        <v>0</v>
      </c>
    </row>
    <row r="167" spans="1:65" s="1" customFormat="1" ht="33" customHeight="1">
      <c r="A167" s="31"/>
      <c r="B167" s="135"/>
      <c r="C167" s="136" t="s">
        <v>198</v>
      </c>
      <c r="D167" s="136" t="s">
        <v>123</v>
      </c>
      <c r="E167" s="137" t="s">
        <v>199</v>
      </c>
      <c r="F167" s="138" t="s">
        <v>200</v>
      </c>
      <c r="G167" s="139" t="s">
        <v>126</v>
      </c>
      <c r="H167" s="140">
        <v>38</v>
      </c>
      <c r="I167" s="141"/>
      <c r="J167" s="142">
        <f>ROUND(I167*H167,2)</f>
        <v>0</v>
      </c>
      <c r="K167" s="143"/>
      <c r="L167" s="32"/>
      <c r="M167" s="144" t="s">
        <v>1</v>
      </c>
      <c r="N167" s="145" t="s">
        <v>38</v>
      </c>
      <c r="O167" s="57"/>
      <c r="P167" s="146">
        <f>O167*H167</f>
        <v>0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48" t="s">
        <v>127</v>
      </c>
      <c r="AT167" s="148" t="s">
        <v>123</v>
      </c>
      <c r="AU167" s="148" t="s">
        <v>83</v>
      </c>
      <c r="AY167" s="16" t="s">
        <v>121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6" t="s">
        <v>81</v>
      </c>
      <c r="BK167" s="149">
        <f>ROUND(I167*H167,2)</f>
        <v>0</v>
      </c>
      <c r="BL167" s="16" t="s">
        <v>127</v>
      </c>
      <c r="BM167" s="148" t="s">
        <v>201</v>
      </c>
    </row>
    <row r="168" spans="1:65" s="12" customFormat="1">
      <c r="B168" s="150"/>
      <c r="D168" s="151" t="s">
        <v>149</v>
      </c>
      <c r="E168" s="152" t="s">
        <v>1</v>
      </c>
      <c r="F168" s="153" t="s">
        <v>202</v>
      </c>
      <c r="H168" s="152" t="s">
        <v>1</v>
      </c>
      <c r="I168" s="154"/>
      <c r="L168" s="150"/>
      <c r="M168" s="155"/>
      <c r="N168" s="156"/>
      <c r="O168" s="156"/>
      <c r="P168" s="156"/>
      <c r="Q168" s="156"/>
      <c r="R168" s="156"/>
      <c r="S168" s="156"/>
      <c r="T168" s="157"/>
      <c r="AT168" s="152" t="s">
        <v>149</v>
      </c>
      <c r="AU168" s="152" t="s">
        <v>83</v>
      </c>
      <c r="AV168" s="12" t="s">
        <v>81</v>
      </c>
      <c r="AW168" s="12" t="s">
        <v>30</v>
      </c>
      <c r="AX168" s="12" t="s">
        <v>73</v>
      </c>
      <c r="AY168" s="152" t="s">
        <v>121</v>
      </c>
    </row>
    <row r="169" spans="1:65" s="13" customFormat="1">
      <c r="B169" s="158"/>
      <c r="D169" s="151" t="s">
        <v>149</v>
      </c>
      <c r="E169" s="159" t="s">
        <v>1</v>
      </c>
      <c r="F169" s="160" t="s">
        <v>203</v>
      </c>
      <c r="H169" s="161">
        <v>38</v>
      </c>
      <c r="I169" s="162"/>
      <c r="L169" s="158"/>
      <c r="M169" s="163"/>
      <c r="N169" s="164"/>
      <c r="O169" s="164"/>
      <c r="P169" s="164"/>
      <c r="Q169" s="164"/>
      <c r="R169" s="164"/>
      <c r="S169" s="164"/>
      <c r="T169" s="165"/>
      <c r="AT169" s="159" t="s">
        <v>149</v>
      </c>
      <c r="AU169" s="159" t="s">
        <v>83</v>
      </c>
      <c r="AV169" s="13" t="s">
        <v>83</v>
      </c>
      <c r="AW169" s="13" t="s">
        <v>30</v>
      </c>
      <c r="AX169" s="13" t="s">
        <v>81</v>
      </c>
      <c r="AY169" s="159" t="s">
        <v>121</v>
      </c>
    </row>
    <row r="170" spans="1:65" s="1" customFormat="1" ht="37.950000000000003" customHeight="1">
      <c r="A170" s="31"/>
      <c r="B170" s="135"/>
      <c r="C170" s="136" t="s">
        <v>8</v>
      </c>
      <c r="D170" s="136" t="s">
        <v>123</v>
      </c>
      <c r="E170" s="137" t="s">
        <v>204</v>
      </c>
      <c r="F170" s="138" t="s">
        <v>205</v>
      </c>
      <c r="G170" s="139" t="s">
        <v>126</v>
      </c>
      <c r="H170" s="140">
        <v>19</v>
      </c>
      <c r="I170" s="141"/>
      <c r="J170" s="142">
        <f>ROUND(I170*H170,2)</f>
        <v>0</v>
      </c>
      <c r="K170" s="143"/>
      <c r="L170" s="32"/>
      <c r="M170" s="144" t="s">
        <v>1</v>
      </c>
      <c r="N170" s="145" t="s">
        <v>38</v>
      </c>
      <c r="O170" s="57"/>
      <c r="P170" s="146">
        <f>O170*H170</f>
        <v>0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48" t="s">
        <v>127</v>
      </c>
      <c r="AT170" s="148" t="s">
        <v>123</v>
      </c>
      <c r="AU170" s="148" t="s">
        <v>83</v>
      </c>
      <c r="AY170" s="16" t="s">
        <v>121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6" t="s">
        <v>81</v>
      </c>
      <c r="BK170" s="149">
        <f>ROUND(I170*H170,2)</f>
        <v>0</v>
      </c>
      <c r="BL170" s="16" t="s">
        <v>127</v>
      </c>
      <c r="BM170" s="148" t="s">
        <v>206</v>
      </c>
    </row>
    <row r="171" spans="1:65" s="1" customFormat="1" ht="24.15" customHeight="1">
      <c r="A171" s="31"/>
      <c r="B171" s="135"/>
      <c r="C171" s="136" t="s">
        <v>207</v>
      </c>
      <c r="D171" s="136" t="s">
        <v>123</v>
      </c>
      <c r="E171" s="137" t="s">
        <v>208</v>
      </c>
      <c r="F171" s="138" t="s">
        <v>209</v>
      </c>
      <c r="G171" s="139" t="s">
        <v>126</v>
      </c>
      <c r="H171" s="140">
        <v>19</v>
      </c>
      <c r="I171" s="141"/>
      <c r="J171" s="142">
        <f>ROUND(I171*H171,2)</f>
        <v>0</v>
      </c>
      <c r="K171" s="143"/>
      <c r="L171" s="32"/>
      <c r="M171" s="144" t="s">
        <v>1</v>
      </c>
      <c r="N171" s="145" t="s">
        <v>38</v>
      </c>
      <c r="O171" s="57"/>
      <c r="P171" s="146">
        <f>O171*H171</f>
        <v>0</v>
      </c>
      <c r="Q171" s="146">
        <v>0</v>
      </c>
      <c r="R171" s="146">
        <f>Q171*H171</f>
        <v>0</v>
      </c>
      <c r="S171" s="146">
        <v>0</v>
      </c>
      <c r="T171" s="147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48" t="s">
        <v>127</v>
      </c>
      <c r="AT171" s="148" t="s">
        <v>123</v>
      </c>
      <c r="AU171" s="148" t="s">
        <v>83</v>
      </c>
      <c r="AY171" s="16" t="s">
        <v>121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6" t="s">
        <v>81</v>
      </c>
      <c r="BK171" s="149">
        <f>ROUND(I171*H171,2)</f>
        <v>0</v>
      </c>
      <c r="BL171" s="16" t="s">
        <v>127</v>
      </c>
      <c r="BM171" s="148" t="s">
        <v>210</v>
      </c>
    </row>
    <row r="172" spans="1:65" s="1" customFormat="1" ht="16.5" customHeight="1">
      <c r="A172" s="31"/>
      <c r="B172" s="135"/>
      <c r="C172" s="174" t="s">
        <v>211</v>
      </c>
      <c r="D172" s="174" t="s">
        <v>212</v>
      </c>
      <c r="E172" s="175" t="s">
        <v>213</v>
      </c>
      <c r="F172" s="176" t="s">
        <v>214</v>
      </c>
      <c r="G172" s="177" t="s">
        <v>183</v>
      </c>
      <c r="H172" s="178">
        <v>3.42</v>
      </c>
      <c r="I172" s="179"/>
      <c r="J172" s="180">
        <f>ROUND(I172*H172,2)</f>
        <v>0</v>
      </c>
      <c r="K172" s="181"/>
      <c r="L172" s="182"/>
      <c r="M172" s="183" t="s">
        <v>1</v>
      </c>
      <c r="N172" s="184" t="s">
        <v>38</v>
      </c>
      <c r="O172" s="57"/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48" t="s">
        <v>156</v>
      </c>
      <c r="AT172" s="148" t="s">
        <v>212</v>
      </c>
      <c r="AU172" s="148" t="s">
        <v>83</v>
      </c>
      <c r="AY172" s="16" t="s">
        <v>121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6" t="s">
        <v>81</v>
      </c>
      <c r="BK172" s="149">
        <f>ROUND(I172*H172,2)</f>
        <v>0</v>
      </c>
      <c r="BL172" s="16" t="s">
        <v>127</v>
      </c>
      <c r="BM172" s="148" t="s">
        <v>215</v>
      </c>
    </row>
    <row r="173" spans="1:65" s="13" customFormat="1">
      <c r="B173" s="158"/>
      <c r="D173" s="151" t="s">
        <v>149</v>
      </c>
      <c r="E173" s="159" t="s">
        <v>1</v>
      </c>
      <c r="F173" s="160" t="s">
        <v>216</v>
      </c>
      <c r="H173" s="161">
        <v>3.42</v>
      </c>
      <c r="I173" s="162"/>
      <c r="L173" s="158"/>
      <c r="M173" s="163"/>
      <c r="N173" s="164"/>
      <c r="O173" s="164"/>
      <c r="P173" s="164"/>
      <c r="Q173" s="164"/>
      <c r="R173" s="164"/>
      <c r="S173" s="164"/>
      <c r="T173" s="165"/>
      <c r="AT173" s="159" t="s">
        <v>149</v>
      </c>
      <c r="AU173" s="159" t="s">
        <v>83</v>
      </c>
      <c r="AV173" s="13" t="s">
        <v>83</v>
      </c>
      <c r="AW173" s="13" t="s">
        <v>30</v>
      </c>
      <c r="AX173" s="13" t="s">
        <v>81</v>
      </c>
      <c r="AY173" s="159" t="s">
        <v>121</v>
      </c>
    </row>
    <row r="174" spans="1:65" s="1" customFormat="1" ht="24.15" customHeight="1">
      <c r="A174" s="31"/>
      <c r="B174" s="135"/>
      <c r="C174" s="136" t="s">
        <v>217</v>
      </c>
      <c r="D174" s="136" t="s">
        <v>123</v>
      </c>
      <c r="E174" s="137" t="s">
        <v>218</v>
      </c>
      <c r="F174" s="138" t="s">
        <v>219</v>
      </c>
      <c r="G174" s="139" t="s">
        <v>126</v>
      </c>
      <c r="H174" s="140">
        <v>19</v>
      </c>
      <c r="I174" s="141"/>
      <c r="J174" s="142">
        <f>ROUND(I174*H174,2)</f>
        <v>0</v>
      </c>
      <c r="K174" s="143"/>
      <c r="L174" s="32"/>
      <c r="M174" s="144" t="s">
        <v>1</v>
      </c>
      <c r="N174" s="145" t="s">
        <v>38</v>
      </c>
      <c r="O174" s="57"/>
      <c r="P174" s="146">
        <f>O174*H174</f>
        <v>0</v>
      </c>
      <c r="Q174" s="146">
        <v>0</v>
      </c>
      <c r="R174" s="146">
        <f>Q174*H174</f>
        <v>0</v>
      </c>
      <c r="S174" s="146">
        <v>0</v>
      </c>
      <c r="T174" s="147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48" t="s">
        <v>127</v>
      </c>
      <c r="AT174" s="148" t="s">
        <v>123</v>
      </c>
      <c r="AU174" s="148" t="s">
        <v>83</v>
      </c>
      <c r="AY174" s="16" t="s">
        <v>121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6" t="s">
        <v>81</v>
      </c>
      <c r="BK174" s="149">
        <f>ROUND(I174*H174,2)</f>
        <v>0</v>
      </c>
      <c r="BL174" s="16" t="s">
        <v>127</v>
      </c>
      <c r="BM174" s="148" t="s">
        <v>220</v>
      </c>
    </row>
    <row r="175" spans="1:65" s="1" customFormat="1" ht="16.5" customHeight="1">
      <c r="A175" s="31"/>
      <c r="B175" s="135"/>
      <c r="C175" s="174" t="s">
        <v>177</v>
      </c>
      <c r="D175" s="174" t="s">
        <v>212</v>
      </c>
      <c r="E175" s="175" t="s">
        <v>221</v>
      </c>
      <c r="F175" s="176" t="s">
        <v>222</v>
      </c>
      <c r="G175" s="177" t="s">
        <v>223</v>
      </c>
      <c r="H175" s="178">
        <v>0.66500000000000004</v>
      </c>
      <c r="I175" s="179"/>
      <c r="J175" s="180">
        <f>ROUND(I175*H175,2)</f>
        <v>0</v>
      </c>
      <c r="K175" s="181"/>
      <c r="L175" s="182"/>
      <c r="M175" s="183" t="s">
        <v>1</v>
      </c>
      <c r="N175" s="184" t="s">
        <v>38</v>
      </c>
      <c r="O175" s="57"/>
      <c r="P175" s="146">
        <f>O175*H175</f>
        <v>0</v>
      </c>
      <c r="Q175" s="146">
        <v>1E-3</v>
      </c>
      <c r="R175" s="146">
        <f>Q175*H175</f>
        <v>6.6500000000000001E-4</v>
      </c>
      <c r="S175" s="146">
        <v>0</v>
      </c>
      <c r="T175" s="147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48" t="s">
        <v>156</v>
      </c>
      <c r="AT175" s="148" t="s">
        <v>212</v>
      </c>
      <c r="AU175" s="148" t="s">
        <v>83</v>
      </c>
      <c r="AY175" s="16" t="s">
        <v>121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6" t="s">
        <v>81</v>
      </c>
      <c r="BK175" s="149">
        <f>ROUND(I175*H175,2)</f>
        <v>0</v>
      </c>
      <c r="BL175" s="16" t="s">
        <v>127</v>
      </c>
      <c r="BM175" s="148" t="s">
        <v>224</v>
      </c>
    </row>
    <row r="176" spans="1:65" s="13" customFormat="1">
      <c r="B176" s="158"/>
      <c r="D176" s="151" t="s">
        <v>149</v>
      </c>
      <c r="E176" s="159" t="s">
        <v>1</v>
      </c>
      <c r="F176" s="160" t="s">
        <v>225</v>
      </c>
      <c r="H176" s="161">
        <v>0.66500000000000004</v>
      </c>
      <c r="I176" s="162"/>
      <c r="L176" s="158"/>
      <c r="M176" s="163"/>
      <c r="N176" s="164"/>
      <c r="O176" s="164"/>
      <c r="P176" s="164"/>
      <c r="Q176" s="164"/>
      <c r="R176" s="164"/>
      <c r="S176" s="164"/>
      <c r="T176" s="165"/>
      <c r="AT176" s="159" t="s">
        <v>149</v>
      </c>
      <c r="AU176" s="159" t="s">
        <v>83</v>
      </c>
      <c r="AV176" s="13" t="s">
        <v>83</v>
      </c>
      <c r="AW176" s="13" t="s">
        <v>30</v>
      </c>
      <c r="AX176" s="13" t="s">
        <v>81</v>
      </c>
      <c r="AY176" s="159" t="s">
        <v>121</v>
      </c>
    </row>
    <row r="177" spans="1:65" s="1" customFormat="1" ht="24.15" customHeight="1">
      <c r="A177" s="31"/>
      <c r="B177" s="135"/>
      <c r="C177" s="136" t="s">
        <v>226</v>
      </c>
      <c r="D177" s="136" t="s">
        <v>123</v>
      </c>
      <c r="E177" s="137" t="s">
        <v>227</v>
      </c>
      <c r="F177" s="138" t="s">
        <v>228</v>
      </c>
      <c r="G177" s="139" t="s">
        <v>126</v>
      </c>
      <c r="H177" s="140">
        <v>19</v>
      </c>
      <c r="I177" s="141"/>
      <c r="J177" s="142">
        <f t="shared" ref="J177:J182" si="10">ROUND(I177*H177,2)</f>
        <v>0</v>
      </c>
      <c r="K177" s="143"/>
      <c r="L177" s="32"/>
      <c r="M177" s="144" t="s">
        <v>1</v>
      </c>
      <c r="N177" s="145" t="s">
        <v>38</v>
      </c>
      <c r="O177" s="57"/>
      <c r="P177" s="146">
        <f t="shared" ref="P177:P182" si="11">O177*H177</f>
        <v>0</v>
      </c>
      <c r="Q177" s="146">
        <v>0</v>
      </c>
      <c r="R177" s="146">
        <f t="shared" ref="R177:R182" si="12">Q177*H177</f>
        <v>0</v>
      </c>
      <c r="S177" s="146">
        <v>0</v>
      </c>
      <c r="T177" s="147">
        <f t="shared" ref="T177:T182" si="13"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48" t="s">
        <v>127</v>
      </c>
      <c r="AT177" s="148" t="s">
        <v>123</v>
      </c>
      <c r="AU177" s="148" t="s">
        <v>83</v>
      </c>
      <c r="AY177" s="16" t="s">
        <v>121</v>
      </c>
      <c r="BE177" s="149">
        <f t="shared" ref="BE177:BE182" si="14">IF(N177="základní",J177,0)</f>
        <v>0</v>
      </c>
      <c r="BF177" s="149">
        <f t="shared" ref="BF177:BF182" si="15">IF(N177="snížená",J177,0)</f>
        <v>0</v>
      </c>
      <c r="BG177" s="149">
        <f t="shared" ref="BG177:BG182" si="16">IF(N177="zákl. přenesená",J177,0)</f>
        <v>0</v>
      </c>
      <c r="BH177" s="149">
        <f t="shared" ref="BH177:BH182" si="17">IF(N177="sníž. přenesená",J177,0)</f>
        <v>0</v>
      </c>
      <c r="BI177" s="149">
        <f t="shared" ref="BI177:BI182" si="18">IF(N177="nulová",J177,0)</f>
        <v>0</v>
      </c>
      <c r="BJ177" s="16" t="s">
        <v>81</v>
      </c>
      <c r="BK177" s="149">
        <f t="shared" ref="BK177:BK182" si="19">ROUND(I177*H177,2)</f>
        <v>0</v>
      </c>
      <c r="BL177" s="16" t="s">
        <v>127</v>
      </c>
      <c r="BM177" s="148" t="s">
        <v>229</v>
      </c>
    </row>
    <row r="178" spans="1:65" s="1" customFormat="1" ht="21.75" customHeight="1">
      <c r="A178" s="31"/>
      <c r="B178" s="135"/>
      <c r="C178" s="136" t="s">
        <v>7</v>
      </c>
      <c r="D178" s="136" t="s">
        <v>123</v>
      </c>
      <c r="E178" s="137" t="s">
        <v>230</v>
      </c>
      <c r="F178" s="138" t="s">
        <v>231</v>
      </c>
      <c r="G178" s="139" t="s">
        <v>126</v>
      </c>
      <c r="H178" s="140">
        <v>19</v>
      </c>
      <c r="I178" s="141"/>
      <c r="J178" s="142">
        <f t="shared" si="10"/>
        <v>0</v>
      </c>
      <c r="K178" s="143"/>
      <c r="L178" s="32"/>
      <c r="M178" s="144" t="s">
        <v>1</v>
      </c>
      <c r="N178" s="145" t="s">
        <v>38</v>
      </c>
      <c r="O178" s="57"/>
      <c r="P178" s="146">
        <f t="shared" si="11"/>
        <v>0</v>
      </c>
      <c r="Q178" s="146">
        <v>0</v>
      </c>
      <c r="R178" s="146">
        <f t="shared" si="12"/>
        <v>0</v>
      </c>
      <c r="S178" s="146">
        <v>0</v>
      </c>
      <c r="T178" s="147">
        <f t="shared" si="1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48" t="s">
        <v>127</v>
      </c>
      <c r="AT178" s="148" t="s">
        <v>123</v>
      </c>
      <c r="AU178" s="148" t="s">
        <v>83</v>
      </c>
      <c r="AY178" s="16" t="s">
        <v>121</v>
      </c>
      <c r="BE178" s="149">
        <f t="shared" si="14"/>
        <v>0</v>
      </c>
      <c r="BF178" s="149">
        <f t="shared" si="15"/>
        <v>0</v>
      </c>
      <c r="BG178" s="149">
        <f t="shared" si="16"/>
        <v>0</v>
      </c>
      <c r="BH178" s="149">
        <f t="shared" si="17"/>
        <v>0</v>
      </c>
      <c r="BI178" s="149">
        <f t="shared" si="18"/>
        <v>0</v>
      </c>
      <c r="BJ178" s="16" t="s">
        <v>81</v>
      </c>
      <c r="BK178" s="149">
        <f t="shared" si="19"/>
        <v>0</v>
      </c>
      <c r="BL178" s="16" t="s">
        <v>127</v>
      </c>
      <c r="BM178" s="148" t="s">
        <v>232</v>
      </c>
    </row>
    <row r="179" spans="1:65" s="1" customFormat="1" ht="21.75" customHeight="1">
      <c r="A179" s="31"/>
      <c r="B179" s="135"/>
      <c r="C179" s="136" t="s">
        <v>233</v>
      </c>
      <c r="D179" s="136" t="s">
        <v>123</v>
      </c>
      <c r="E179" s="137" t="s">
        <v>234</v>
      </c>
      <c r="F179" s="138" t="s">
        <v>235</v>
      </c>
      <c r="G179" s="139" t="s">
        <v>126</v>
      </c>
      <c r="H179" s="140">
        <v>19</v>
      </c>
      <c r="I179" s="141"/>
      <c r="J179" s="142">
        <f t="shared" si="10"/>
        <v>0</v>
      </c>
      <c r="K179" s="143"/>
      <c r="L179" s="32"/>
      <c r="M179" s="144" t="s">
        <v>1</v>
      </c>
      <c r="N179" s="145" t="s">
        <v>38</v>
      </c>
      <c r="O179" s="57"/>
      <c r="P179" s="146">
        <f t="shared" si="11"/>
        <v>0</v>
      </c>
      <c r="Q179" s="146">
        <v>0</v>
      </c>
      <c r="R179" s="146">
        <f t="shared" si="12"/>
        <v>0</v>
      </c>
      <c r="S179" s="146">
        <v>0</v>
      </c>
      <c r="T179" s="147">
        <f t="shared" si="1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48" t="s">
        <v>127</v>
      </c>
      <c r="AT179" s="148" t="s">
        <v>123</v>
      </c>
      <c r="AU179" s="148" t="s">
        <v>83</v>
      </c>
      <c r="AY179" s="16" t="s">
        <v>121</v>
      </c>
      <c r="BE179" s="149">
        <f t="shared" si="14"/>
        <v>0</v>
      </c>
      <c r="BF179" s="149">
        <f t="shared" si="15"/>
        <v>0</v>
      </c>
      <c r="BG179" s="149">
        <f t="shared" si="16"/>
        <v>0</v>
      </c>
      <c r="BH179" s="149">
        <f t="shared" si="17"/>
        <v>0</v>
      </c>
      <c r="BI179" s="149">
        <f t="shared" si="18"/>
        <v>0</v>
      </c>
      <c r="BJ179" s="16" t="s">
        <v>81</v>
      </c>
      <c r="BK179" s="149">
        <f t="shared" si="19"/>
        <v>0</v>
      </c>
      <c r="BL179" s="16" t="s">
        <v>127</v>
      </c>
      <c r="BM179" s="148" t="s">
        <v>236</v>
      </c>
    </row>
    <row r="180" spans="1:65" s="1" customFormat="1" ht="16.5" customHeight="1">
      <c r="A180" s="31"/>
      <c r="B180" s="135"/>
      <c r="C180" s="136" t="s">
        <v>237</v>
      </c>
      <c r="D180" s="136" t="s">
        <v>123</v>
      </c>
      <c r="E180" s="137" t="s">
        <v>238</v>
      </c>
      <c r="F180" s="138" t="s">
        <v>239</v>
      </c>
      <c r="G180" s="139" t="s">
        <v>126</v>
      </c>
      <c r="H180" s="140">
        <v>19</v>
      </c>
      <c r="I180" s="141"/>
      <c r="J180" s="142">
        <f t="shared" si="10"/>
        <v>0</v>
      </c>
      <c r="K180" s="143"/>
      <c r="L180" s="32"/>
      <c r="M180" s="144" t="s">
        <v>1</v>
      </c>
      <c r="N180" s="145" t="s">
        <v>38</v>
      </c>
      <c r="O180" s="57"/>
      <c r="P180" s="146">
        <f t="shared" si="11"/>
        <v>0</v>
      </c>
      <c r="Q180" s="146">
        <v>0</v>
      </c>
      <c r="R180" s="146">
        <f t="shared" si="12"/>
        <v>0</v>
      </c>
      <c r="S180" s="146">
        <v>0</v>
      </c>
      <c r="T180" s="147">
        <f t="shared" si="1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48" t="s">
        <v>127</v>
      </c>
      <c r="AT180" s="148" t="s">
        <v>123</v>
      </c>
      <c r="AU180" s="148" t="s">
        <v>83</v>
      </c>
      <c r="AY180" s="16" t="s">
        <v>121</v>
      </c>
      <c r="BE180" s="149">
        <f t="shared" si="14"/>
        <v>0</v>
      </c>
      <c r="BF180" s="149">
        <f t="shared" si="15"/>
        <v>0</v>
      </c>
      <c r="BG180" s="149">
        <f t="shared" si="16"/>
        <v>0</v>
      </c>
      <c r="BH180" s="149">
        <f t="shared" si="17"/>
        <v>0</v>
      </c>
      <c r="BI180" s="149">
        <f t="shared" si="18"/>
        <v>0</v>
      </c>
      <c r="BJ180" s="16" t="s">
        <v>81</v>
      </c>
      <c r="BK180" s="149">
        <f t="shared" si="19"/>
        <v>0</v>
      </c>
      <c r="BL180" s="16" t="s">
        <v>127</v>
      </c>
      <c r="BM180" s="148" t="s">
        <v>240</v>
      </c>
    </row>
    <row r="181" spans="1:65" s="1" customFormat="1" ht="33" customHeight="1">
      <c r="A181" s="31"/>
      <c r="B181" s="135"/>
      <c r="C181" s="136" t="s">
        <v>241</v>
      </c>
      <c r="D181" s="136" t="s">
        <v>123</v>
      </c>
      <c r="E181" s="137" t="s">
        <v>242</v>
      </c>
      <c r="F181" s="138" t="s">
        <v>243</v>
      </c>
      <c r="G181" s="139" t="s">
        <v>126</v>
      </c>
      <c r="H181" s="140">
        <v>19</v>
      </c>
      <c r="I181" s="141"/>
      <c r="J181" s="142">
        <f t="shared" si="10"/>
        <v>0</v>
      </c>
      <c r="K181" s="143"/>
      <c r="L181" s="32"/>
      <c r="M181" s="144" t="s">
        <v>1</v>
      </c>
      <c r="N181" s="145" t="s">
        <v>38</v>
      </c>
      <c r="O181" s="57"/>
      <c r="P181" s="146">
        <f t="shared" si="11"/>
        <v>0</v>
      </c>
      <c r="Q181" s="146">
        <v>0</v>
      </c>
      <c r="R181" s="146">
        <f t="shared" si="12"/>
        <v>0</v>
      </c>
      <c r="S181" s="146">
        <v>0</v>
      </c>
      <c r="T181" s="147">
        <f t="shared" si="1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48" t="s">
        <v>127</v>
      </c>
      <c r="AT181" s="148" t="s">
        <v>123</v>
      </c>
      <c r="AU181" s="148" t="s">
        <v>83</v>
      </c>
      <c r="AY181" s="16" t="s">
        <v>121</v>
      </c>
      <c r="BE181" s="149">
        <f t="shared" si="14"/>
        <v>0</v>
      </c>
      <c r="BF181" s="149">
        <f t="shared" si="15"/>
        <v>0</v>
      </c>
      <c r="BG181" s="149">
        <f t="shared" si="16"/>
        <v>0</v>
      </c>
      <c r="BH181" s="149">
        <f t="shared" si="17"/>
        <v>0</v>
      </c>
      <c r="BI181" s="149">
        <f t="shared" si="18"/>
        <v>0</v>
      </c>
      <c r="BJ181" s="16" t="s">
        <v>81</v>
      </c>
      <c r="BK181" s="149">
        <f t="shared" si="19"/>
        <v>0</v>
      </c>
      <c r="BL181" s="16" t="s">
        <v>127</v>
      </c>
      <c r="BM181" s="148" t="s">
        <v>244</v>
      </c>
    </row>
    <row r="182" spans="1:65" s="1" customFormat="1" ht="16.5" customHeight="1">
      <c r="A182" s="31"/>
      <c r="B182" s="135"/>
      <c r="C182" s="174" t="s">
        <v>245</v>
      </c>
      <c r="D182" s="174" t="s">
        <v>212</v>
      </c>
      <c r="E182" s="175" t="s">
        <v>246</v>
      </c>
      <c r="F182" s="176" t="s">
        <v>247</v>
      </c>
      <c r="G182" s="177" t="s">
        <v>248</v>
      </c>
      <c r="H182" s="178">
        <v>0.01</v>
      </c>
      <c r="I182" s="179"/>
      <c r="J182" s="180">
        <f t="shared" si="10"/>
        <v>0</v>
      </c>
      <c r="K182" s="181"/>
      <c r="L182" s="182"/>
      <c r="M182" s="183" t="s">
        <v>1</v>
      </c>
      <c r="N182" s="184" t="s">
        <v>38</v>
      </c>
      <c r="O182" s="57"/>
      <c r="P182" s="146">
        <f t="shared" si="11"/>
        <v>0</v>
      </c>
      <c r="Q182" s="146">
        <v>0</v>
      </c>
      <c r="R182" s="146">
        <f t="shared" si="12"/>
        <v>0</v>
      </c>
      <c r="S182" s="146">
        <v>0</v>
      </c>
      <c r="T182" s="147">
        <f t="shared" si="1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48" t="s">
        <v>156</v>
      </c>
      <c r="AT182" s="148" t="s">
        <v>212</v>
      </c>
      <c r="AU182" s="148" t="s">
        <v>83</v>
      </c>
      <c r="AY182" s="16" t="s">
        <v>121</v>
      </c>
      <c r="BE182" s="149">
        <f t="shared" si="14"/>
        <v>0</v>
      </c>
      <c r="BF182" s="149">
        <f t="shared" si="15"/>
        <v>0</v>
      </c>
      <c r="BG182" s="149">
        <f t="shared" si="16"/>
        <v>0</v>
      </c>
      <c r="BH182" s="149">
        <f t="shared" si="17"/>
        <v>0</v>
      </c>
      <c r="BI182" s="149">
        <f t="shared" si="18"/>
        <v>0</v>
      </c>
      <c r="BJ182" s="16" t="s">
        <v>81</v>
      </c>
      <c r="BK182" s="149">
        <f t="shared" si="19"/>
        <v>0</v>
      </c>
      <c r="BL182" s="16" t="s">
        <v>127</v>
      </c>
      <c r="BM182" s="148" t="s">
        <v>249</v>
      </c>
    </row>
    <row r="183" spans="1:65" s="13" customFormat="1">
      <c r="B183" s="158"/>
      <c r="D183" s="151" t="s">
        <v>149</v>
      </c>
      <c r="E183" s="159" t="s">
        <v>1</v>
      </c>
      <c r="F183" s="160" t="s">
        <v>250</v>
      </c>
      <c r="H183" s="161">
        <v>0.01</v>
      </c>
      <c r="I183" s="162"/>
      <c r="L183" s="158"/>
      <c r="M183" s="163"/>
      <c r="N183" s="164"/>
      <c r="O183" s="164"/>
      <c r="P183" s="164"/>
      <c r="Q183" s="164"/>
      <c r="R183" s="164"/>
      <c r="S183" s="164"/>
      <c r="T183" s="165"/>
      <c r="AT183" s="159" t="s">
        <v>149</v>
      </c>
      <c r="AU183" s="159" t="s">
        <v>83</v>
      </c>
      <c r="AV183" s="13" t="s">
        <v>83</v>
      </c>
      <c r="AW183" s="13" t="s">
        <v>30</v>
      </c>
      <c r="AX183" s="13" t="s">
        <v>81</v>
      </c>
      <c r="AY183" s="159" t="s">
        <v>121</v>
      </c>
    </row>
    <row r="184" spans="1:65" s="1" customFormat="1" ht="24.15" customHeight="1">
      <c r="A184" s="31"/>
      <c r="B184" s="135"/>
      <c r="C184" s="136" t="s">
        <v>251</v>
      </c>
      <c r="D184" s="136" t="s">
        <v>123</v>
      </c>
      <c r="E184" s="137" t="s">
        <v>252</v>
      </c>
      <c r="F184" s="138" t="s">
        <v>253</v>
      </c>
      <c r="G184" s="139" t="s">
        <v>183</v>
      </c>
      <c r="H184" s="140">
        <v>1E-3</v>
      </c>
      <c r="I184" s="141"/>
      <c r="J184" s="142">
        <f>ROUND(I184*H184,2)</f>
        <v>0</v>
      </c>
      <c r="K184" s="143"/>
      <c r="L184" s="32"/>
      <c r="M184" s="144" t="s">
        <v>1</v>
      </c>
      <c r="N184" s="145" t="s">
        <v>38</v>
      </c>
      <c r="O184" s="57"/>
      <c r="P184" s="146">
        <f>O184*H184</f>
        <v>0</v>
      </c>
      <c r="Q184" s="146">
        <v>0</v>
      </c>
      <c r="R184" s="146">
        <f>Q184*H184</f>
        <v>0</v>
      </c>
      <c r="S184" s="146">
        <v>0</v>
      </c>
      <c r="T184" s="147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48" t="s">
        <v>127</v>
      </c>
      <c r="AT184" s="148" t="s">
        <v>123</v>
      </c>
      <c r="AU184" s="148" t="s">
        <v>83</v>
      </c>
      <c r="AY184" s="16" t="s">
        <v>121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6" t="s">
        <v>81</v>
      </c>
      <c r="BK184" s="149">
        <f>ROUND(I184*H184,2)</f>
        <v>0</v>
      </c>
      <c r="BL184" s="16" t="s">
        <v>127</v>
      </c>
      <c r="BM184" s="148" t="s">
        <v>254</v>
      </c>
    </row>
    <row r="185" spans="1:65" s="13" customFormat="1">
      <c r="B185" s="158"/>
      <c r="D185" s="151" t="s">
        <v>149</v>
      </c>
      <c r="E185" s="159" t="s">
        <v>1</v>
      </c>
      <c r="F185" s="160" t="s">
        <v>255</v>
      </c>
      <c r="H185" s="161">
        <v>1E-3</v>
      </c>
      <c r="I185" s="162"/>
      <c r="L185" s="158"/>
      <c r="M185" s="163"/>
      <c r="N185" s="164"/>
      <c r="O185" s="164"/>
      <c r="P185" s="164"/>
      <c r="Q185" s="164"/>
      <c r="R185" s="164"/>
      <c r="S185" s="164"/>
      <c r="T185" s="165"/>
      <c r="AT185" s="159" t="s">
        <v>149</v>
      </c>
      <c r="AU185" s="159" t="s">
        <v>83</v>
      </c>
      <c r="AV185" s="13" t="s">
        <v>83</v>
      </c>
      <c r="AW185" s="13" t="s">
        <v>30</v>
      </c>
      <c r="AX185" s="13" t="s">
        <v>81</v>
      </c>
      <c r="AY185" s="159" t="s">
        <v>121</v>
      </c>
    </row>
    <row r="186" spans="1:65" s="1" customFormat="1" ht="16.5" customHeight="1">
      <c r="A186" s="31"/>
      <c r="B186" s="135"/>
      <c r="C186" s="174" t="s">
        <v>256</v>
      </c>
      <c r="D186" s="174" t="s">
        <v>212</v>
      </c>
      <c r="E186" s="175" t="s">
        <v>257</v>
      </c>
      <c r="F186" s="176" t="s">
        <v>258</v>
      </c>
      <c r="G186" s="177" t="s">
        <v>223</v>
      </c>
      <c r="H186" s="178">
        <v>0.58899999999999997</v>
      </c>
      <c r="I186" s="179"/>
      <c r="J186" s="180">
        <f>ROUND(I186*H186,2)</f>
        <v>0</v>
      </c>
      <c r="K186" s="181"/>
      <c r="L186" s="182"/>
      <c r="M186" s="183" t="s">
        <v>1</v>
      </c>
      <c r="N186" s="184" t="s">
        <v>38</v>
      </c>
      <c r="O186" s="57"/>
      <c r="P186" s="146">
        <f>O186*H186</f>
        <v>0</v>
      </c>
      <c r="Q186" s="146">
        <v>1E-3</v>
      </c>
      <c r="R186" s="146">
        <f>Q186*H186</f>
        <v>5.8900000000000001E-4</v>
      </c>
      <c r="S186" s="146">
        <v>0</v>
      </c>
      <c r="T186" s="147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48" t="s">
        <v>156</v>
      </c>
      <c r="AT186" s="148" t="s">
        <v>212</v>
      </c>
      <c r="AU186" s="148" t="s">
        <v>83</v>
      </c>
      <c r="AY186" s="16" t="s">
        <v>121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6" t="s">
        <v>81</v>
      </c>
      <c r="BK186" s="149">
        <f>ROUND(I186*H186,2)</f>
        <v>0</v>
      </c>
      <c r="BL186" s="16" t="s">
        <v>127</v>
      </c>
      <c r="BM186" s="148" t="s">
        <v>259</v>
      </c>
    </row>
    <row r="187" spans="1:65" s="13" customFormat="1">
      <c r="B187" s="158"/>
      <c r="D187" s="151" t="s">
        <v>149</v>
      </c>
      <c r="E187" s="159" t="s">
        <v>1</v>
      </c>
      <c r="F187" s="160" t="s">
        <v>260</v>
      </c>
      <c r="H187" s="161">
        <v>0.58899999999999997</v>
      </c>
      <c r="I187" s="162"/>
      <c r="L187" s="158"/>
      <c r="M187" s="163"/>
      <c r="N187" s="164"/>
      <c r="O187" s="164"/>
      <c r="P187" s="164"/>
      <c r="Q187" s="164"/>
      <c r="R187" s="164"/>
      <c r="S187" s="164"/>
      <c r="T187" s="165"/>
      <c r="AT187" s="159" t="s">
        <v>149</v>
      </c>
      <c r="AU187" s="159" t="s">
        <v>83</v>
      </c>
      <c r="AV187" s="13" t="s">
        <v>83</v>
      </c>
      <c r="AW187" s="13" t="s">
        <v>30</v>
      </c>
      <c r="AX187" s="13" t="s">
        <v>81</v>
      </c>
      <c r="AY187" s="159" t="s">
        <v>121</v>
      </c>
    </row>
    <row r="188" spans="1:65" s="1" customFormat="1" ht="16.5" customHeight="1">
      <c r="A188" s="31"/>
      <c r="B188" s="135"/>
      <c r="C188" s="136" t="s">
        <v>261</v>
      </c>
      <c r="D188" s="136" t="s">
        <v>123</v>
      </c>
      <c r="E188" s="137" t="s">
        <v>262</v>
      </c>
      <c r="F188" s="138" t="s">
        <v>263</v>
      </c>
      <c r="G188" s="139" t="s">
        <v>143</v>
      </c>
      <c r="H188" s="140">
        <v>0.19</v>
      </c>
      <c r="I188" s="141"/>
      <c r="J188" s="142">
        <f>ROUND(I188*H188,2)</f>
        <v>0</v>
      </c>
      <c r="K188" s="143"/>
      <c r="L188" s="32"/>
      <c r="M188" s="144" t="s">
        <v>1</v>
      </c>
      <c r="N188" s="145" t="s">
        <v>38</v>
      </c>
      <c r="O188" s="57"/>
      <c r="P188" s="146">
        <f>O188*H188</f>
        <v>0</v>
      </c>
      <c r="Q188" s="146">
        <v>0</v>
      </c>
      <c r="R188" s="146">
        <f>Q188*H188</f>
        <v>0</v>
      </c>
      <c r="S188" s="146">
        <v>0</v>
      </c>
      <c r="T188" s="147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48" t="s">
        <v>127</v>
      </c>
      <c r="AT188" s="148" t="s">
        <v>123</v>
      </c>
      <c r="AU188" s="148" t="s">
        <v>83</v>
      </c>
      <c r="AY188" s="16" t="s">
        <v>121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6" t="s">
        <v>81</v>
      </c>
      <c r="BK188" s="149">
        <f>ROUND(I188*H188,2)</f>
        <v>0</v>
      </c>
      <c r="BL188" s="16" t="s">
        <v>127</v>
      </c>
      <c r="BM188" s="148" t="s">
        <v>264</v>
      </c>
    </row>
    <row r="189" spans="1:65" s="12" customFormat="1">
      <c r="B189" s="150"/>
      <c r="D189" s="151" t="s">
        <v>149</v>
      </c>
      <c r="E189" s="152" t="s">
        <v>1</v>
      </c>
      <c r="F189" s="153" t="s">
        <v>265</v>
      </c>
      <c r="H189" s="152" t="s">
        <v>1</v>
      </c>
      <c r="I189" s="154"/>
      <c r="L189" s="150"/>
      <c r="M189" s="155"/>
      <c r="N189" s="156"/>
      <c r="O189" s="156"/>
      <c r="P189" s="156"/>
      <c r="Q189" s="156"/>
      <c r="R189" s="156"/>
      <c r="S189" s="156"/>
      <c r="T189" s="157"/>
      <c r="AT189" s="152" t="s">
        <v>149</v>
      </c>
      <c r="AU189" s="152" t="s">
        <v>83</v>
      </c>
      <c r="AV189" s="12" t="s">
        <v>81</v>
      </c>
      <c r="AW189" s="12" t="s">
        <v>30</v>
      </c>
      <c r="AX189" s="12" t="s">
        <v>73</v>
      </c>
      <c r="AY189" s="152" t="s">
        <v>121</v>
      </c>
    </row>
    <row r="190" spans="1:65" s="12" customFormat="1">
      <c r="B190" s="150"/>
      <c r="D190" s="151" t="s">
        <v>149</v>
      </c>
      <c r="E190" s="152" t="s">
        <v>1</v>
      </c>
      <c r="F190" s="153" t="s">
        <v>266</v>
      </c>
      <c r="H190" s="152" t="s">
        <v>1</v>
      </c>
      <c r="I190" s="154"/>
      <c r="L190" s="150"/>
      <c r="M190" s="155"/>
      <c r="N190" s="156"/>
      <c r="O190" s="156"/>
      <c r="P190" s="156"/>
      <c r="Q190" s="156"/>
      <c r="R190" s="156"/>
      <c r="S190" s="156"/>
      <c r="T190" s="157"/>
      <c r="AT190" s="152" t="s">
        <v>149</v>
      </c>
      <c r="AU190" s="152" t="s">
        <v>83</v>
      </c>
      <c r="AV190" s="12" t="s">
        <v>81</v>
      </c>
      <c r="AW190" s="12" t="s">
        <v>30</v>
      </c>
      <c r="AX190" s="12" t="s">
        <v>73</v>
      </c>
      <c r="AY190" s="152" t="s">
        <v>121</v>
      </c>
    </row>
    <row r="191" spans="1:65" s="13" customFormat="1">
      <c r="B191" s="158"/>
      <c r="D191" s="151" t="s">
        <v>149</v>
      </c>
      <c r="E191" s="159" t="s">
        <v>1</v>
      </c>
      <c r="F191" s="160" t="s">
        <v>267</v>
      </c>
      <c r="H191" s="161">
        <v>0.19</v>
      </c>
      <c r="I191" s="162"/>
      <c r="L191" s="158"/>
      <c r="M191" s="163"/>
      <c r="N191" s="164"/>
      <c r="O191" s="164"/>
      <c r="P191" s="164"/>
      <c r="Q191" s="164"/>
      <c r="R191" s="164"/>
      <c r="S191" s="164"/>
      <c r="T191" s="165"/>
      <c r="AT191" s="159" t="s">
        <v>149</v>
      </c>
      <c r="AU191" s="159" t="s">
        <v>83</v>
      </c>
      <c r="AV191" s="13" t="s">
        <v>83</v>
      </c>
      <c r="AW191" s="13" t="s">
        <v>30</v>
      </c>
      <c r="AX191" s="13" t="s">
        <v>81</v>
      </c>
      <c r="AY191" s="159" t="s">
        <v>121</v>
      </c>
    </row>
    <row r="192" spans="1:65" s="1" customFormat="1" ht="21.75" customHeight="1">
      <c r="A192" s="31"/>
      <c r="B192" s="135"/>
      <c r="C192" s="136" t="s">
        <v>268</v>
      </c>
      <c r="D192" s="136" t="s">
        <v>123</v>
      </c>
      <c r="E192" s="137" t="s">
        <v>269</v>
      </c>
      <c r="F192" s="138" t="s">
        <v>270</v>
      </c>
      <c r="G192" s="139" t="s">
        <v>143</v>
      </c>
      <c r="H192" s="140">
        <v>0.19</v>
      </c>
      <c r="I192" s="141"/>
      <c r="J192" s="142">
        <f>ROUND(I192*H192,2)</f>
        <v>0</v>
      </c>
      <c r="K192" s="143"/>
      <c r="L192" s="32"/>
      <c r="M192" s="144" t="s">
        <v>1</v>
      </c>
      <c r="N192" s="145" t="s">
        <v>38</v>
      </c>
      <c r="O192" s="57"/>
      <c r="P192" s="146">
        <f>O192*H192</f>
        <v>0</v>
      </c>
      <c r="Q192" s="146">
        <v>0</v>
      </c>
      <c r="R192" s="146">
        <f>Q192*H192</f>
        <v>0</v>
      </c>
      <c r="S192" s="146">
        <v>0</v>
      </c>
      <c r="T192" s="147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48" t="s">
        <v>127</v>
      </c>
      <c r="AT192" s="148" t="s">
        <v>123</v>
      </c>
      <c r="AU192" s="148" t="s">
        <v>83</v>
      </c>
      <c r="AY192" s="16" t="s">
        <v>121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6" t="s">
        <v>81</v>
      </c>
      <c r="BK192" s="149">
        <f>ROUND(I192*H192,2)</f>
        <v>0</v>
      </c>
      <c r="BL192" s="16" t="s">
        <v>127</v>
      </c>
      <c r="BM192" s="148" t="s">
        <v>271</v>
      </c>
    </row>
    <row r="193" spans="1:65" s="11" customFormat="1" ht="22.95" customHeight="1">
      <c r="B193" s="122"/>
      <c r="D193" s="123" t="s">
        <v>72</v>
      </c>
      <c r="E193" s="133" t="s">
        <v>140</v>
      </c>
      <c r="F193" s="133" t="s">
        <v>272</v>
      </c>
      <c r="I193" s="125"/>
      <c r="J193" s="134">
        <f>BK193</f>
        <v>0</v>
      </c>
      <c r="L193" s="122"/>
      <c r="M193" s="127"/>
      <c r="N193" s="128"/>
      <c r="O193" s="128"/>
      <c r="P193" s="129">
        <f>P194</f>
        <v>0</v>
      </c>
      <c r="Q193" s="128"/>
      <c r="R193" s="129">
        <f>R194</f>
        <v>0</v>
      </c>
      <c r="S193" s="128"/>
      <c r="T193" s="130">
        <f>T194</f>
        <v>0</v>
      </c>
      <c r="AR193" s="123" t="s">
        <v>81</v>
      </c>
      <c r="AT193" s="131" t="s">
        <v>72</v>
      </c>
      <c r="AU193" s="131" t="s">
        <v>81</v>
      </c>
      <c r="AY193" s="123" t="s">
        <v>121</v>
      </c>
      <c r="BK193" s="132">
        <f>BK194</f>
        <v>0</v>
      </c>
    </row>
    <row r="194" spans="1:65" s="1" customFormat="1" ht="16.5" customHeight="1">
      <c r="A194" s="31"/>
      <c r="B194" s="135"/>
      <c r="C194" s="136" t="s">
        <v>273</v>
      </c>
      <c r="D194" s="136" t="s">
        <v>123</v>
      </c>
      <c r="E194" s="137" t="s">
        <v>274</v>
      </c>
      <c r="F194" s="138" t="s">
        <v>275</v>
      </c>
      <c r="G194" s="139" t="s">
        <v>143</v>
      </c>
      <c r="H194" s="140">
        <v>19</v>
      </c>
      <c r="I194" s="141"/>
      <c r="J194" s="142">
        <f>ROUND(I194*H194,2)</f>
        <v>0</v>
      </c>
      <c r="K194" s="143"/>
      <c r="L194" s="32"/>
      <c r="M194" s="144" t="s">
        <v>1</v>
      </c>
      <c r="N194" s="145" t="s">
        <v>38</v>
      </c>
      <c r="O194" s="57"/>
      <c r="P194" s="146">
        <f>O194*H194</f>
        <v>0</v>
      </c>
      <c r="Q194" s="146">
        <v>0</v>
      </c>
      <c r="R194" s="146">
        <f>Q194*H194</f>
        <v>0</v>
      </c>
      <c r="S194" s="146">
        <v>0</v>
      </c>
      <c r="T194" s="147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48" t="s">
        <v>127</v>
      </c>
      <c r="AT194" s="148" t="s">
        <v>123</v>
      </c>
      <c r="AU194" s="148" t="s">
        <v>83</v>
      </c>
      <c r="AY194" s="16" t="s">
        <v>121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6" t="s">
        <v>81</v>
      </c>
      <c r="BK194" s="149">
        <f>ROUND(I194*H194,2)</f>
        <v>0</v>
      </c>
      <c r="BL194" s="16" t="s">
        <v>127</v>
      </c>
      <c r="BM194" s="148" t="s">
        <v>276</v>
      </c>
    </row>
    <row r="195" spans="1:65" s="11" customFormat="1" ht="22.95" customHeight="1">
      <c r="B195" s="122"/>
      <c r="D195" s="123" t="s">
        <v>72</v>
      </c>
      <c r="E195" s="133" t="s">
        <v>277</v>
      </c>
      <c r="F195" s="133" t="s">
        <v>278</v>
      </c>
      <c r="I195" s="125"/>
      <c r="J195" s="134">
        <f>BK195</f>
        <v>0</v>
      </c>
      <c r="L195" s="122"/>
      <c r="M195" s="127"/>
      <c r="N195" s="128"/>
      <c r="O195" s="128"/>
      <c r="P195" s="129">
        <f>SUM(P196:P199)</f>
        <v>0</v>
      </c>
      <c r="Q195" s="128"/>
      <c r="R195" s="129">
        <f>SUM(R196:R199)</f>
        <v>72.222620000000006</v>
      </c>
      <c r="S195" s="128"/>
      <c r="T195" s="130">
        <f>SUM(T196:T199)</f>
        <v>0</v>
      </c>
      <c r="AR195" s="123" t="s">
        <v>81</v>
      </c>
      <c r="AT195" s="131" t="s">
        <v>72</v>
      </c>
      <c r="AU195" s="131" t="s">
        <v>81</v>
      </c>
      <c r="AY195" s="123" t="s">
        <v>121</v>
      </c>
      <c r="BK195" s="132">
        <f>SUM(BK196:BK199)</f>
        <v>0</v>
      </c>
    </row>
    <row r="196" spans="1:65" s="1" customFormat="1" ht="16.5" customHeight="1">
      <c r="A196" s="31"/>
      <c r="B196" s="135"/>
      <c r="C196" s="136" t="s">
        <v>279</v>
      </c>
      <c r="D196" s="136" t="s">
        <v>123</v>
      </c>
      <c r="E196" s="137" t="s">
        <v>280</v>
      </c>
      <c r="F196" s="138" t="s">
        <v>281</v>
      </c>
      <c r="G196" s="139" t="s">
        <v>126</v>
      </c>
      <c r="H196" s="140">
        <v>362</v>
      </c>
      <c r="I196" s="141"/>
      <c r="J196" s="142">
        <f>ROUND(I196*H196,2)</f>
        <v>0</v>
      </c>
      <c r="K196" s="143"/>
      <c r="L196" s="32"/>
      <c r="M196" s="144" t="s">
        <v>1</v>
      </c>
      <c r="N196" s="145" t="s">
        <v>38</v>
      </c>
      <c r="O196" s="57"/>
      <c r="P196" s="146">
        <f>O196*H196</f>
        <v>0</v>
      </c>
      <c r="Q196" s="146">
        <v>0</v>
      </c>
      <c r="R196" s="146">
        <f>Q196*H196</f>
        <v>0</v>
      </c>
      <c r="S196" s="146">
        <v>0</v>
      </c>
      <c r="T196" s="147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48" t="s">
        <v>127</v>
      </c>
      <c r="AT196" s="148" t="s">
        <v>123</v>
      </c>
      <c r="AU196" s="148" t="s">
        <v>83</v>
      </c>
      <c r="AY196" s="16" t="s">
        <v>121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6" t="s">
        <v>81</v>
      </c>
      <c r="BK196" s="149">
        <f>ROUND(I196*H196,2)</f>
        <v>0</v>
      </c>
      <c r="BL196" s="16" t="s">
        <v>127</v>
      </c>
      <c r="BM196" s="148" t="s">
        <v>282</v>
      </c>
    </row>
    <row r="197" spans="1:65" s="1" customFormat="1" ht="24.15" customHeight="1">
      <c r="A197" s="31"/>
      <c r="B197" s="135"/>
      <c r="C197" s="136" t="s">
        <v>283</v>
      </c>
      <c r="D197" s="136" t="s">
        <v>123</v>
      </c>
      <c r="E197" s="137" t="s">
        <v>284</v>
      </c>
      <c r="F197" s="138" t="s">
        <v>285</v>
      </c>
      <c r="G197" s="139" t="s">
        <v>126</v>
      </c>
      <c r="H197" s="140">
        <v>362</v>
      </c>
      <c r="I197" s="141"/>
      <c r="J197" s="142">
        <f>ROUND(I197*H197,2)</f>
        <v>0</v>
      </c>
      <c r="K197" s="143"/>
      <c r="L197" s="32"/>
      <c r="M197" s="144" t="s">
        <v>1</v>
      </c>
      <c r="N197" s="145" t="s">
        <v>38</v>
      </c>
      <c r="O197" s="57"/>
      <c r="P197" s="146">
        <f>O197*H197</f>
        <v>0</v>
      </c>
      <c r="Q197" s="146">
        <v>8.4250000000000005E-2</v>
      </c>
      <c r="R197" s="146">
        <f>Q197*H197</f>
        <v>30.498500000000003</v>
      </c>
      <c r="S197" s="146">
        <v>0</v>
      </c>
      <c r="T197" s="147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48" t="s">
        <v>127</v>
      </c>
      <c r="AT197" s="148" t="s">
        <v>123</v>
      </c>
      <c r="AU197" s="148" t="s">
        <v>83</v>
      </c>
      <c r="AY197" s="16" t="s">
        <v>121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6" t="s">
        <v>81</v>
      </c>
      <c r="BK197" s="149">
        <f>ROUND(I197*H197,2)</f>
        <v>0</v>
      </c>
      <c r="BL197" s="16" t="s">
        <v>127</v>
      </c>
      <c r="BM197" s="148" t="s">
        <v>286</v>
      </c>
    </row>
    <row r="198" spans="1:65" s="1" customFormat="1" ht="16.5" customHeight="1">
      <c r="A198" s="31"/>
      <c r="B198" s="135"/>
      <c r="C198" s="174" t="s">
        <v>287</v>
      </c>
      <c r="D198" s="174" t="s">
        <v>212</v>
      </c>
      <c r="E198" s="175" t="s">
        <v>288</v>
      </c>
      <c r="F198" s="176" t="s">
        <v>289</v>
      </c>
      <c r="G198" s="177" t="s">
        <v>126</v>
      </c>
      <c r="H198" s="178">
        <v>369.24</v>
      </c>
      <c r="I198" s="179"/>
      <c r="J198" s="180">
        <f>ROUND(I198*H198,2)</f>
        <v>0</v>
      </c>
      <c r="K198" s="181"/>
      <c r="L198" s="182"/>
      <c r="M198" s="183" t="s">
        <v>1</v>
      </c>
      <c r="N198" s="184" t="s">
        <v>38</v>
      </c>
      <c r="O198" s="57"/>
      <c r="P198" s="146">
        <f>O198*H198</f>
        <v>0</v>
      </c>
      <c r="Q198" s="146">
        <v>0.113</v>
      </c>
      <c r="R198" s="146">
        <f>Q198*H198</f>
        <v>41.724119999999999</v>
      </c>
      <c r="S198" s="146">
        <v>0</v>
      </c>
      <c r="T198" s="147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48" t="s">
        <v>156</v>
      </c>
      <c r="AT198" s="148" t="s">
        <v>212</v>
      </c>
      <c r="AU198" s="148" t="s">
        <v>83</v>
      </c>
      <c r="AY198" s="16" t="s">
        <v>121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6" t="s">
        <v>81</v>
      </c>
      <c r="BK198" s="149">
        <f>ROUND(I198*H198,2)</f>
        <v>0</v>
      </c>
      <c r="BL198" s="16" t="s">
        <v>127</v>
      </c>
      <c r="BM198" s="148" t="s">
        <v>290</v>
      </c>
    </row>
    <row r="199" spans="1:65" s="13" customFormat="1">
      <c r="B199" s="158"/>
      <c r="D199" s="151" t="s">
        <v>149</v>
      </c>
      <c r="E199" s="159" t="s">
        <v>1</v>
      </c>
      <c r="F199" s="160" t="s">
        <v>291</v>
      </c>
      <c r="H199" s="161">
        <v>369.24</v>
      </c>
      <c r="I199" s="162"/>
      <c r="L199" s="158"/>
      <c r="M199" s="163"/>
      <c r="N199" s="164"/>
      <c r="O199" s="164"/>
      <c r="P199" s="164"/>
      <c r="Q199" s="164"/>
      <c r="R199" s="164"/>
      <c r="S199" s="164"/>
      <c r="T199" s="165"/>
      <c r="AT199" s="159" t="s">
        <v>149</v>
      </c>
      <c r="AU199" s="159" t="s">
        <v>83</v>
      </c>
      <c r="AV199" s="13" t="s">
        <v>83</v>
      </c>
      <c r="AW199" s="13" t="s">
        <v>30</v>
      </c>
      <c r="AX199" s="13" t="s">
        <v>81</v>
      </c>
      <c r="AY199" s="159" t="s">
        <v>121</v>
      </c>
    </row>
    <row r="200" spans="1:65" s="11" customFormat="1" ht="22.95" customHeight="1">
      <c r="B200" s="122"/>
      <c r="D200" s="123" t="s">
        <v>72</v>
      </c>
      <c r="E200" s="133" t="s">
        <v>292</v>
      </c>
      <c r="F200" s="133" t="s">
        <v>293</v>
      </c>
      <c r="I200" s="125"/>
      <c r="J200" s="134">
        <f>BK200</f>
        <v>0</v>
      </c>
      <c r="L200" s="122"/>
      <c r="M200" s="127"/>
      <c r="N200" s="128"/>
      <c r="O200" s="128"/>
      <c r="P200" s="129">
        <f>SUM(P201:P209)</f>
        <v>0</v>
      </c>
      <c r="Q200" s="128"/>
      <c r="R200" s="129">
        <f>SUM(R201:R209)</f>
        <v>8.1865800000000011</v>
      </c>
      <c r="S200" s="128"/>
      <c r="T200" s="130">
        <f>SUM(T201:T209)</f>
        <v>0</v>
      </c>
      <c r="AR200" s="123" t="s">
        <v>81</v>
      </c>
      <c r="AT200" s="131" t="s">
        <v>72</v>
      </c>
      <c r="AU200" s="131" t="s">
        <v>81</v>
      </c>
      <c r="AY200" s="123" t="s">
        <v>121</v>
      </c>
      <c r="BK200" s="132">
        <f>SUM(BK201:BK209)</f>
        <v>0</v>
      </c>
    </row>
    <row r="201" spans="1:65" s="1" customFormat="1" ht="16.5" customHeight="1">
      <c r="A201" s="31"/>
      <c r="B201" s="135"/>
      <c r="C201" s="136" t="s">
        <v>294</v>
      </c>
      <c r="D201" s="136" t="s">
        <v>123</v>
      </c>
      <c r="E201" s="137" t="s">
        <v>280</v>
      </c>
      <c r="F201" s="138" t="s">
        <v>281</v>
      </c>
      <c r="G201" s="139" t="s">
        <v>126</v>
      </c>
      <c r="H201" s="140">
        <v>29</v>
      </c>
      <c r="I201" s="141"/>
      <c r="J201" s="142">
        <f>ROUND(I201*H201,2)</f>
        <v>0</v>
      </c>
      <c r="K201" s="143"/>
      <c r="L201" s="32"/>
      <c r="M201" s="144" t="s">
        <v>1</v>
      </c>
      <c r="N201" s="145" t="s">
        <v>38</v>
      </c>
      <c r="O201" s="57"/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48" t="s">
        <v>127</v>
      </c>
      <c r="AT201" s="148" t="s">
        <v>123</v>
      </c>
      <c r="AU201" s="148" t="s">
        <v>83</v>
      </c>
      <c r="AY201" s="16" t="s">
        <v>121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6" t="s">
        <v>81</v>
      </c>
      <c r="BK201" s="149">
        <f>ROUND(I201*H201,2)</f>
        <v>0</v>
      </c>
      <c r="BL201" s="16" t="s">
        <v>127</v>
      </c>
      <c r="BM201" s="148" t="s">
        <v>295</v>
      </c>
    </row>
    <row r="202" spans="1:65" s="1" customFormat="1" ht="24.15" customHeight="1">
      <c r="A202" s="31"/>
      <c r="B202" s="135"/>
      <c r="C202" s="136" t="s">
        <v>296</v>
      </c>
      <c r="D202" s="136" t="s">
        <v>123</v>
      </c>
      <c r="E202" s="137" t="s">
        <v>297</v>
      </c>
      <c r="F202" s="138" t="s">
        <v>298</v>
      </c>
      <c r="G202" s="139" t="s">
        <v>126</v>
      </c>
      <c r="H202" s="140">
        <v>29</v>
      </c>
      <c r="I202" s="141"/>
      <c r="J202" s="142">
        <f>ROUND(I202*H202,2)</f>
        <v>0</v>
      </c>
      <c r="K202" s="143"/>
      <c r="L202" s="32"/>
      <c r="M202" s="144" t="s">
        <v>1</v>
      </c>
      <c r="N202" s="145" t="s">
        <v>38</v>
      </c>
      <c r="O202" s="57"/>
      <c r="P202" s="146">
        <f>O202*H202</f>
        <v>0</v>
      </c>
      <c r="Q202" s="146">
        <v>0</v>
      </c>
      <c r="R202" s="146">
        <f>Q202*H202</f>
        <v>0</v>
      </c>
      <c r="S202" s="146">
        <v>0</v>
      </c>
      <c r="T202" s="147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48" t="s">
        <v>127</v>
      </c>
      <c r="AT202" s="148" t="s">
        <v>123</v>
      </c>
      <c r="AU202" s="148" t="s">
        <v>83</v>
      </c>
      <c r="AY202" s="16" t="s">
        <v>121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6" t="s">
        <v>81</v>
      </c>
      <c r="BK202" s="149">
        <f>ROUND(I202*H202,2)</f>
        <v>0</v>
      </c>
      <c r="BL202" s="16" t="s">
        <v>127</v>
      </c>
      <c r="BM202" s="148" t="s">
        <v>299</v>
      </c>
    </row>
    <row r="203" spans="1:65" s="1" customFormat="1" ht="24.15" customHeight="1">
      <c r="A203" s="31"/>
      <c r="B203" s="135"/>
      <c r="C203" s="136" t="s">
        <v>300</v>
      </c>
      <c r="D203" s="136" t="s">
        <v>123</v>
      </c>
      <c r="E203" s="137" t="s">
        <v>301</v>
      </c>
      <c r="F203" s="138" t="s">
        <v>302</v>
      </c>
      <c r="G203" s="139" t="s">
        <v>126</v>
      </c>
      <c r="H203" s="140">
        <v>29</v>
      </c>
      <c r="I203" s="141"/>
      <c r="J203" s="142">
        <f>ROUND(I203*H203,2)</f>
        <v>0</v>
      </c>
      <c r="K203" s="143"/>
      <c r="L203" s="32"/>
      <c r="M203" s="144" t="s">
        <v>1</v>
      </c>
      <c r="N203" s="145" t="s">
        <v>38</v>
      </c>
      <c r="O203" s="57"/>
      <c r="P203" s="146">
        <f>O203*H203</f>
        <v>0</v>
      </c>
      <c r="Q203" s="146">
        <v>0.10362</v>
      </c>
      <c r="R203" s="146">
        <f>Q203*H203</f>
        <v>3.0049800000000002</v>
      </c>
      <c r="S203" s="146">
        <v>0</v>
      </c>
      <c r="T203" s="147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48" t="s">
        <v>127</v>
      </c>
      <c r="AT203" s="148" t="s">
        <v>123</v>
      </c>
      <c r="AU203" s="148" t="s">
        <v>83</v>
      </c>
      <c r="AY203" s="16" t="s">
        <v>121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6" t="s">
        <v>81</v>
      </c>
      <c r="BK203" s="149">
        <f>ROUND(I203*H203,2)</f>
        <v>0</v>
      </c>
      <c r="BL203" s="16" t="s">
        <v>127</v>
      </c>
      <c r="BM203" s="148" t="s">
        <v>303</v>
      </c>
    </row>
    <row r="204" spans="1:65" s="1" customFormat="1" ht="16.5" customHeight="1">
      <c r="A204" s="31"/>
      <c r="B204" s="135"/>
      <c r="C204" s="174" t="s">
        <v>304</v>
      </c>
      <c r="D204" s="174" t="s">
        <v>212</v>
      </c>
      <c r="E204" s="175" t="s">
        <v>305</v>
      </c>
      <c r="F204" s="176" t="s">
        <v>306</v>
      </c>
      <c r="G204" s="177" t="s">
        <v>126</v>
      </c>
      <c r="H204" s="178">
        <v>23.46</v>
      </c>
      <c r="I204" s="179"/>
      <c r="J204" s="180">
        <f>ROUND(I204*H204,2)</f>
        <v>0</v>
      </c>
      <c r="K204" s="181"/>
      <c r="L204" s="182"/>
      <c r="M204" s="183" t="s">
        <v>1</v>
      </c>
      <c r="N204" s="184" t="s">
        <v>38</v>
      </c>
      <c r="O204" s="57"/>
      <c r="P204" s="146">
        <f>O204*H204</f>
        <v>0</v>
      </c>
      <c r="Q204" s="146">
        <v>0.17599999999999999</v>
      </c>
      <c r="R204" s="146">
        <f>Q204*H204</f>
        <v>4.1289600000000002</v>
      </c>
      <c r="S204" s="146">
        <v>0</v>
      </c>
      <c r="T204" s="147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48" t="s">
        <v>156</v>
      </c>
      <c r="AT204" s="148" t="s">
        <v>212</v>
      </c>
      <c r="AU204" s="148" t="s">
        <v>83</v>
      </c>
      <c r="AY204" s="16" t="s">
        <v>121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6" t="s">
        <v>81</v>
      </c>
      <c r="BK204" s="149">
        <f>ROUND(I204*H204,2)</f>
        <v>0</v>
      </c>
      <c r="BL204" s="16" t="s">
        <v>127</v>
      </c>
      <c r="BM204" s="148" t="s">
        <v>307</v>
      </c>
    </row>
    <row r="205" spans="1:65" s="13" customFormat="1">
      <c r="B205" s="158"/>
      <c r="D205" s="151" t="s">
        <v>149</v>
      </c>
      <c r="E205" s="159" t="s">
        <v>1</v>
      </c>
      <c r="F205" s="160" t="s">
        <v>308</v>
      </c>
      <c r="H205" s="161">
        <v>23.46</v>
      </c>
      <c r="I205" s="162"/>
      <c r="L205" s="158"/>
      <c r="M205" s="163"/>
      <c r="N205" s="164"/>
      <c r="O205" s="164"/>
      <c r="P205" s="164"/>
      <c r="Q205" s="164"/>
      <c r="R205" s="164"/>
      <c r="S205" s="164"/>
      <c r="T205" s="165"/>
      <c r="AT205" s="159" t="s">
        <v>149</v>
      </c>
      <c r="AU205" s="159" t="s">
        <v>83</v>
      </c>
      <c r="AV205" s="13" t="s">
        <v>83</v>
      </c>
      <c r="AW205" s="13" t="s">
        <v>30</v>
      </c>
      <c r="AX205" s="13" t="s">
        <v>81</v>
      </c>
      <c r="AY205" s="159" t="s">
        <v>121</v>
      </c>
    </row>
    <row r="206" spans="1:65" s="1" customFormat="1" ht="16.5" customHeight="1">
      <c r="A206" s="31"/>
      <c r="B206" s="135"/>
      <c r="C206" s="174" t="s">
        <v>309</v>
      </c>
      <c r="D206" s="174" t="s">
        <v>212</v>
      </c>
      <c r="E206" s="175" t="s">
        <v>310</v>
      </c>
      <c r="F206" s="176" t="s">
        <v>311</v>
      </c>
      <c r="G206" s="177" t="s">
        <v>126</v>
      </c>
      <c r="H206" s="178">
        <v>5.0999999999999996</v>
      </c>
      <c r="I206" s="179"/>
      <c r="J206" s="180">
        <f>ROUND(I206*H206,2)</f>
        <v>0</v>
      </c>
      <c r="K206" s="181"/>
      <c r="L206" s="182"/>
      <c r="M206" s="183" t="s">
        <v>1</v>
      </c>
      <c r="N206" s="184" t="s">
        <v>38</v>
      </c>
      <c r="O206" s="57"/>
      <c r="P206" s="146">
        <f>O206*H206</f>
        <v>0</v>
      </c>
      <c r="Q206" s="146">
        <v>0.17599999999999999</v>
      </c>
      <c r="R206" s="146">
        <f>Q206*H206</f>
        <v>0.89759999999999984</v>
      </c>
      <c r="S206" s="146">
        <v>0</v>
      </c>
      <c r="T206" s="147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48" t="s">
        <v>156</v>
      </c>
      <c r="AT206" s="148" t="s">
        <v>212</v>
      </c>
      <c r="AU206" s="148" t="s">
        <v>83</v>
      </c>
      <c r="AY206" s="16" t="s">
        <v>121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6" t="s">
        <v>81</v>
      </c>
      <c r="BK206" s="149">
        <f>ROUND(I206*H206,2)</f>
        <v>0</v>
      </c>
      <c r="BL206" s="16" t="s">
        <v>127</v>
      </c>
      <c r="BM206" s="148" t="s">
        <v>312</v>
      </c>
    </row>
    <row r="207" spans="1:65" s="13" customFormat="1">
      <c r="B207" s="158"/>
      <c r="D207" s="151" t="s">
        <v>149</v>
      </c>
      <c r="E207" s="159" t="s">
        <v>1</v>
      </c>
      <c r="F207" s="160" t="s">
        <v>313</v>
      </c>
      <c r="H207" s="161">
        <v>5.0999999999999996</v>
      </c>
      <c r="I207" s="162"/>
      <c r="L207" s="158"/>
      <c r="M207" s="163"/>
      <c r="N207" s="164"/>
      <c r="O207" s="164"/>
      <c r="P207" s="164"/>
      <c r="Q207" s="164"/>
      <c r="R207" s="164"/>
      <c r="S207" s="164"/>
      <c r="T207" s="165"/>
      <c r="AT207" s="159" t="s">
        <v>149</v>
      </c>
      <c r="AU207" s="159" t="s">
        <v>83</v>
      </c>
      <c r="AV207" s="13" t="s">
        <v>83</v>
      </c>
      <c r="AW207" s="13" t="s">
        <v>30</v>
      </c>
      <c r="AX207" s="13" t="s">
        <v>81</v>
      </c>
      <c r="AY207" s="159" t="s">
        <v>121</v>
      </c>
    </row>
    <row r="208" spans="1:65" s="1" customFormat="1" ht="16.5" customHeight="1">
      <c r="A208" s="31"/>
      <c r="B208" s="135"/>
      <c r="C208" s="174" t="s">
        <v>314</v>
      </c>
      <c r="D208" s="174" t="s">
        <v>212</v>
      </c>
      <c r="E208" s="175" t="s">
        <v>315</v>
      </c>
      <c r="F208" s="176" t="s">
        <v>316</v>
      </c>
      <c r="G208" s="177" t="s">
        <v>126</v>
      </c>
      <c r="H208" s="178">
        <v>1.02</v>
      </c>
      <c r="I208" s="179"/>
      <c r="J208" s="180">
        <f>ROUND(I208*H208,2)</f>
        <v>0</v>
      </c>
      <c r="K208" s="181"/>
      <c r="L208" s="182"/>
      <c r="M208" s="183" t="s">
        <v>1</v>
      </c>
      <c r="N208" s="184" t="s">
        <v>38</v>
      </c>
      <c r="O208" s="57"/>
      <c r="P208" s="146">
        <f>O208*H208</f>
        <v>0</v>
      </c>
      <c r="Q208" s="146">
        <v>0.152</v>
      </c>
      <c r="R208" s="146">
        <f>Q208*H208</f>
        <v>0.15504000000000001</v>
      </c>
      <c r="S208" s="146">
        <v>0</v>
      </c>
      <c r="T208" s="147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48" t="s">
        <v>156</v>
      </c>
      <c r="AT208" s="148" t="s">
        <v>212</v>
      </c>
      <c r="AU208" s="148" t="s">
        <v>83</v>
      </c>
      <c r="AY208" s="16" t="s">
        <v>121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6" t="s">
        <v>81</v>
      </c>
      <c r="BK208" s="149">
        <f>ROUND(I208*H208,2)</f>
        <v>0</v>
      </c>
      <c r="BL208" s="16" t="s">
        <v>127</v>
      </c>
      <c r="BM208" s="148" t="s">
        <v>317</v>
      </c>
    </row>
    <row r="209" spans="1:65" s="13" customFormat="1">
      <c r="B209" s="158"/>
      <c r="D209" s="151" t="s">
        <v>149</v>
      </c>
      <c r="E209" s="159" t="s">
        <v>1</v>
      </c>
      <c r="F209" s="160" t="s">
        <v>318</v>
      </c>
      <c r="H209" s="161">
        <v>1.02</v>
      </c>
      <c r="I209" s="162"/>
      <c r="L209" s="158"/>
      <c r="M209" s="163"/>
      <c r="N209" s="164"/>
      <c r="O209" s="164"/>
      <c r="P209" s="164"/>
      <c r="Q209" s="164"/>
      <c r="R209" s="164"/>
      <c r="S209" s="164"/>
      <c r="T209" s="165"/>
      <c r="AT209" s="159" t="s">
        <v>149</v>
      </c>
      <c r="AU209" s="159" t="s">
        <v>83</v>
      </c>
      <c r="AV209" s="13" t="s">
        <v>83</v>
      </c>
      <c r="AW209" s="13" t="s">
        <v>30</v>
      </c>
      <c r="AX209" s="13" t="s">
        <v>81</v>
      </c>
      <c r="AY209" s="159" t="s">
        <v>121</v>
      </c>
    </row>
    <row r="210" spans="1:65" s="11" customFormat="1" ht="22.95" customHeight="1">
      <c r="B210" s="122"/>
      <c r="D210" s="123" t="s">
        <v>72</v>
      </c>
      <c r="E210" s="133" t="s">
        <v>156</v>
      </c>
      <c r="F210" s="133" t="s">
        <v>319</v>
      </c>
      <c r="I210" s="125"/>
      <c r="J210" s="134">
        <f>BK210</f>
        <v>0</v>
      </c>
      <c r="L210" s="122"/>
      <c r="M210" s="127"/>
      <c r="N210" s="128"/>
      <c r="O210" s="128"/>
      <c r="P210" s="129">
        <f>SUM(P211:P228)</f>
        <v>0</v>
      </c>
      <c r="Q210" s="128"/>
      <c r="R210" s="129">
        <f>SUM(R211:R228)</f>
        <v>2.8045600000000004</v>
      </c>
      <c r="S210" s="128"/>
      <c r="T210" s="130">
        <f>SUM(T211:T228)</f>
        <v>0</v>
      </c>
      <c r="AR210" s="123" t="s">
        <v>81</v>
      </c>
      <c r="AT210" s="131" t="s">
        <v>72</v>
      </c>
      <c r="AU210" s="131" t="s">
        <v>81</v>
      </c>
      <c r="AY210" s="123" t="s">
        <v>121</v>
      </c>
      <c r="BK210" s="132">
        <f>SUM(BK211:BK228)</f>
        <v>0</v>
      </c>
    </row>
    <row r="211" spans="1:65" s="1" customFormat="1" ht="24.15" customHeight="1">
      <c r="A211" s="31"/>
      <c r="B211" s="135"/>
      <c r="C211" s="136" t="s">
        <v>320</v>
      </c>
      <c r="D211" s="136" t="s">
        <v>123</v>
      </c>
      <c r="E211" s="137" t="s">
        <v>321</v>
      </c>
      <c r="F211" s="138" t="s">
        <v>322</v>
      </c>
      <c r="G211" s="139" t="s">
        <v>154</v>
      </c>
      <c r="H211" s="140">
        <v>2</v>
      </c>
      <c r="I211" s="141"/>
      <c r="J211" s="142">
        <f>ROUND(I211*H211,2)</f>
        <v>0</v>
      </c>
      <c r="K211" s="143"/>
      <c r="L211" s="32"/>
      <c r="M211" s="144" t="s">
        <v>1</v>
      </c>
      <c r="N211" s="145" t="s">
        <v>38</v>
      </c>
      <c r="O211" s="57"/>
      <c r="P211" s="146">
        <f>O211*H211</f>
        <v>0</v>
      </c>
      <c r="Q211" s="146">
        <v>0.42080000000000001</v>
      </c>
      <c r="R211" s="146">
        <f>Q211*H211</f>
        <v>0.84160000000000001</v>
      </c>
      <c r="S211" s="146">
        <v>0</v>
      </c>
      <c r="T211" s="147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48" t="s">
        <v>127</v>
      </c>
      <c r="AT211" s="148" t="s">
        <v>123</v>
      </c>
      <c r="AU211" s="148" t="s">
        <v>83</v>
      </c>
      <c r="AY211" s="16" t="s">
        <v>121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6" t="s">
        <v>81</v>
      </c>
      <c r="BK211" s="149">
        <f>ROUND(I211*H211,2)</f>
        <v>0</v>
      </c>
      <c r="BL211" s="16" t="s">
        <v>127</v>
      </c>
      <c r="BM211" s="148" t="s">
        <v>323</v>
      </c>
    </row>
    <row r="212" spans="1:65" s="1" customFormat="1" ht="33" customHeight="1">
      <c r="A212" s="31"/>
      <c r="B212" s="135"/>
      <c r="C212" s="136" t="s">
        <v>324</v>
      </c>
      <c r="D212" s="136" t="s">
        <v>123</v>
      </c>
      <c r="E212" s="137" t="s">
        <v>325</v>
      </c>
      <c r="F212" s="138" t="s">
        <v>326</v>
      </c>
      <c r="G212" s="139" t="s">
        <v>154</v>
      </c>
      <c r="H212" s="140">
        <v>6</v>
      </c>
      <c r="I212" s="141"/>
      <c r="J212" s="142">
        <f>ROUND(I212*H212,2)</f>
        <v>0</v>
      </c>
      <c r="K212" s="143"/>
      <c r="L212" s="32"/>
      <c r="M212" s="144" t="s">
        <v>1</v>
      </c>
      <c r="N212" s="145" t="s">
        <v>38</v>
      </c>
      <c r="O212" s="57"/>
      <c r="P212" s="146">
        <f>O212*H212</f>
        <v>0</v>
      </c>
      <c r="Q212" s="146">
        <v>0.31108000000000002</v>
      </c>
      <c r="R212" s="146">
        <f>Q212*H212</f>
        <v>1.8664800000000001</v>
      </c>
      <c r="S212" s="146">
        <v>0</v>
      </c>
      <c r="T212" s="147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48" t="s">
        <v>127</v>
      </c>
      <c r="AT212" s="148" t="s">
        <v>123</v>
      </c>
      <c r="AU212" s="148" t="s">
        <v>83</v>
      </c>
      <c r="AY212" s="16" t="s">
        <v>121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6" t="s">
        <v>81</v>
      </c>
      <c r="BK212" s="149">
        <f>ROUND(I212*H212,2)</f>
        <v>0</v>
      </c>
      <c r="BL212" s="16" t="s">
        <v>127</v>
      </c>
      <c r="BM212" s="148" t="s">
        <v>327</v>
      </c>
    </row>
    <row r="213" spans="1:65" s="1" customFormat="1" ht="24.15" customHeight="1">
      <c r="A213" s="31"/>
      <c r="B213" s="135"/>
      <c r="C213" s="136" t="s">
        <v>328</v>
      </c>
      <c r="D213" s="136" t="s">
        <v>123</v>
      </c>
      <c r="E213" s="137" t="s">
        <v>329</v>
      </c>
      <c r="F213" s="138" t="s">
        <v>330</v>
      </c>
      <c r="G213" s="139" t="s">
        <v>143</v>
      </c>
      <c r="H213" s="140">
        <v>2.6230000000000002</v>
      </c>
      <c r="I213" s="141"/>
      <c r="J213" s="142">
        <f>ROUND(I213*H213,2)</f>
        <v>0</v>
      </c>
      <c r="K213" s="143"/>
      <c r="L213" s="32"/>
      <c r="M213" s="144" t="s">
        <v>1</v>
      </c>
      <c r="N213" s="145" t="s">
        <v>38</v>
      </c>
      <c r="O213" s="57"/>
      <c r="P213" s="146">
        <f>O213*H213</f>
        <v>0</v>
      </c>
      <c r="Q213" s="146">
        <v>0</v>
      </c>
      <c r="R213" s="146">
        <f>Q213*H213</f>
        <v>0</v>
      </c>
      <c r="S213" s="146">
        <v>0</v>
      </c>
      <c r="T213" s="147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48" t="s">
        <v>127</v>
      </c>
      <c r="AT213" s="148" t="s">
        <v>123</v>
      </c>
      <c r="AU213" s="148" t="s">
        <v>83</v>
      </c>
      <c r="AY213" s="16" t="s">
        <v>121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6" t="s">
        <v>81</v>
      </c>
      <c r="BK213" s="149">
        <f>ROUND(I213*H213,2)</f>
        <v>0</v>
      </c>
      <c r="BL213" s="16" t="s">
        <v>127</v>
      </c>
      <c r="BM213" s="148" t="s">
        <v>331</v>
      </c>
    </row>
    <row r="214" spans="1:65" s="12" customFormat="1">
      <c r="B214" s="150"/>
      <c r="D214" s="151" t="s">
        <v>149</v>
      </c>
      <c r="E214" s="152" t="s">
        <v>1</v>
      </c>
      <c r="F214" s="153" t="s">
        <v>332</v>
      </c>
      <c r="H214" s="152" t="s">
        <v>1</v>
      </c>
      <c r="I214" s="154"/>
      <c r="L214" s="150"/>
      <c r="M214" s="155"/>
      <c r="N214" s="156"/>
      <c r="O214" s="156"/>
      <c r="P214" s="156"/>
      <c r="Q214" s="156"/>
      <c r="R214" s="156"/>
      <c r="S214" s="156"/>
      <c r="T214" s="157"/>
      <c r="AT214" s="152" t="s">
        <v>149</v>
      </c>
      <c r="AU214" s="152" t="s">
        <v>83</v>
      </c>
      <c r="AV214" s="12" t="s">
        <v>81</v>
      </c>
      <c r="AW214" s="12" t="s">
        <v>30</v>
      </c>
      <c r="AX214" s="12" t="s">
        <v>73</v>
      </c>
      <c r="AY214" s="152" t="s">
        <v>121</v>
      </c>
    </row>
    <row r="215" spans="1:65" s="12" customFormat="1">
      <c r="B215" s="150"/>
      <c r="D215" s="151" t="s">
        <v>149</v>
      </c>
      <c r="E215" s="152" t="s">
        <v>1</v>
      </c>
      <c r="F215" s="153" t="s">
        <v>333</v>
      </c>
      <c r="H215" s="152" t="s">
        <v>1</v>
      </c>
      <c r="I215" s="154"/>
      <c r="L215" s="150"/>
      <c r="M215" s="155"/>
      <c r="N215" s="156"/>
      <c r="O215" s="156"/>
      <c r="P215" s="156"/>
      <c r="Q215" s="156"/>
      <c r="R215" s="156"/>
      <c r="S215" s="156"/>
      <c r="T215" s="157"/>
      <c r="AT215" s="152" t="s">
        <v>149</v>
      </c>
      <c r="AU215" s="152" t="s">
        <v>83</v>
      </c>
      <c r="AV215" s="12" t="s">
        <v>81</v>
      </c>
      <c r="AW215" s="12" t="s">
        <v>30</v>
      </c>
      <c r="AX215" s="12" t="s">
        <v>73</v>
      </c>
      <c r="AY215" s="152" t="s">
        <v>121</v>
      </c>
    </row>
    <row r="216" spans="1:65" s="13" customFormat="1">
      <c r="B216" s="158"/>
      <c r="D216" s="151" t="s">
        <v>149</v>
      </c>
      <c r="E216" s="159" t="s">
        <v>1</v>
      </c>
      <c r="F216" s="160" t="s">
        <v>334</v>
      </c>
      <c r="H216" s="161">
        <v>1.351</v>
      </c>
      <c r="I216" s="162"/>
      <c r="L216" s="158"/>
      <c r="M216" s="163"/>
      <c r="N216" s="164"/>
      <c r="O216" s="164"/>
      <c r="P216" s="164"/>
      <c r="Q216" s="164"/>
      <c r="R216" s="164"/>
      <c r="S216" s="164"/>
      <c r="T216" s="165"/>
      <c r="AT216" s="159" t="s">
        <v>149</v>
      </c>
      <c r="AU216" s="159" t="s">
        <v>83</v>
      </c>
      <c r="AV216" s="13" t="s">
        <v>83</v>
      </c>
      <c r="AW216" s="13" t="s">
        <v>30</v>
      </c>
      <c r="AX216" s="13" t="s">
        <v>73</v>
      </c>
      <c r="AY216" s="159" t="s">
        <v>121</v>
      </c>
    </row>
    <row r="217" spans="1:65" s="12" customFormat="1">
      <c r="B217" s="150"/>
      <c r="D217" s="151" t="s">
        <v>149</v>
      </c>
      <c r="E217" s="152" t="s">
        <v>1</v>
      </c>
      <c r="F217" s="153" t="s">
        <v>335</v>
      </c>
      <c r="H217" s="152" t="s">
        <v>1</v>
      </c>
      <c r="I217" s="154"/>
      <c r="L217" s="150"/>
      <c r="M217" s="155"/>
      <c r="N217" s="156"/>
      <c r="O217" s="156"/>
      <c r="P217" s="156"/>
      <c r="Q217" s="156"/>
      <c r="R217" s="156"/>
      <c r="S217" s="156"/>
      <c r="T217" s="157"/>
      <c r="AT217" s="152" t="s">
        <v>149</v>
      </c>
      <c r="AU217" s="152" t="s">
        <v>83</v>
      </c>
      <c r="AV217" s="12" t="s">
        <v>81</v>
      </c>
      <c r="AW217" s="12" t="s">
        <v>30</v>
      </c>
      <c r="AX217" s="12" t="s">
        <v>73</v>
      </c>
      <c r="AY217" s="152" t="s">
        <v>121</v>
      </c>
    </row>
    <row r="218" spans="1:65" s="13" customFormat="1">
      <c r="B218" s="158"/>
      <c r="D218" s="151" t="s">
        <v>149</v>
      </c>
      <c r="E218" s="159" t="s">
        <v>1</v>
      </c>
      <c r="F218" s="160" t="s">
        <v>336</v>
      </c>
      <c r="H218" s="161">
        <v>1.272</v>
      </c>
      <c r="I218" s="162"/>
      <c r="L218" s="158"/>
      <c r="M218" s="163"/>
      <c r="N218" s="164"/>
      <c r="O218" s="164"/>
      <c r="P218" s="164"/>
      <c r="Q218" s="164"/>
      <c r="R218" s="164"/>
      <c r="S218" s="164"/>
      <c r="T218" s="165"/>
      <c r="AT218" s="159" t="s">
        <v>149</v>
      </c>
      <c r="AU218" s="159" t="s">
        <v>83</v>
      </c>
      <c r="AV218" s="13" t="s">
        <v>83</v>
      </c>
      <c r="AW218" s="13" t="s">
        <v>30</v>
      </c>
      <c r="AX218" s="13" t="s">
        <v>73</v>
      </c>
      <c r="AY218" s="159" t="s">
        <v>121</v>
      </c>
    </row>
    <row r="219" spans="1:65" s="14" customFormat="1">
      <c r="B219" s="166"/>
      <c r="D219" s="151" t="s">
        <v>149</v>
      </c>
      <c r="E219" s="167" t="s">
        <v>1</v>
      </c>
      <c r="F219" s="168" t="s">
        <v>163</v>
      </c>
      <c r="H219" s="169">
        <v>2.6230000000000002</v>
      </c>
      <c r="I219" s="170"/>
      <c r="L219" s="166"/>
      <c r="M219" s="171"/>
      <c r="N219" s="172"/>
      <c r="O219" s="172"/>
      <c r="P219" s="172"/>
      <c r="Q219" s="172"/>
      <c r="R219" s="172"/>
      <c r="S219" s="172"/>
      <c r="T219" s="173"/>
      <c r="AT219" s="167" t="s">
        <v>149</v>
      </c>
      <c r="AU219" s="167" t="s">
        <v>83</v>
      </c>
      <c r="AV219" s="14" t="s">
        <v>127</v>
      </c>
      <c r="AW219" s="14" t="s">
        <v>30</v>
      </c>
      <c r="AX219" s="14" t="s">
        <v>81</v>
      </c>
      <c r="AY219" s="167" t="s">
        <v>121</v>
      </c>
    </row>
    <row r="220" spans="1:65" s="1" customFormat="1" ht="16.5" customHeight="1">
      <c r="A220" s="31"/>
      <c r="B220" s="135"/>
      <c r="C220" s="136" t="s">
        <v>337</v>
      </c>
      <c r="D220" s="136" t="s">
        <v>123</v>
      </c>
      <c r="E220" s="137" t="s">
        <v>338</v>
      </c>
      <c r="F220" s="138" t="s">
        <v>339</v>
      </c>
      <c r="G220" s="139" t="s">
        <v>126</v>
      </c>
      <c r="H220" s="140">
        <v>24</v>
      </c>
      <c r="I220" s="141"/>
      <c r="J220" s="142">
        <f>ROUND(I220*H220,2)</f>
        <v>0</v>
      </c>
      <c r="K220" s="143"/>
      <c r="L220" s="32"/>
      <c r="M220" s="144" t="s">
        <v>1</v>
      </c>
      <c r="N220" s="145" t="s">
        <v>38</v>
      </c>
      <c r="O220" s="57"/>
      <c r="P220" s="146">
        <f>O220*H220</f>
        <v>0</v>
      </c>
      <c r="Q220" s="146">
        <v>4.0200000000000001E-3</v>
      </c>
      <c r="R220" s="146">
        <f>Q220*H220</f>
        <v>9.648000000000001E-2</v>
      </c>
      <c r="S220" s="146">
        <v>0</v>
      </c>
      <c r="T220" s="147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48" t="s">
        <v>127</v>
      </c>
      <c r="AT220" s="148" t="s">
        <v>123</v>
      </c>
      <c r="AU220" s="148" t="s">
        <v>83</v>
      </c>
      <c r="AY220" s="16" t="s">
        <v>121</v>
      </c>
      <c r="BE220" s="149">
        <f>IF(N220="základní",J220,0)</f>
        <v>0</v>
      </c>
      <c r="BF220" s="149">
        <f>IF(N220="snížená",J220,0)</f>
        <v>0</v>
      </c>
      <c r="BG220" s="149">
        <f>IF(N220="zákl. přenesená",J220,0)</f>
        <v>0</v>
      </c>
      <c r="BH220" s="149">
        <f>IF(N220="sníž. přenesená",J220,0)</f>
        <v>0</v>
      </c>
      <c r="BI220" s="149">
        <f>IF(N220="nulová",J220,0)</f>
        <v>0</v>
      </c>
      <c r="BJ220" s="16" t="s">
        <v>81</v>
      </c>
      <c r="BK220" s="149">
        <f>ROUND(I220*H220,2)</f>
        <v>0</v>
      </c>
      <c r="BL220" s="16" t="s">
        <v>127</v>
      </c>
      <c r="BM220" s="148" t="s">
        <v>340</v>
      </c>
    </row>
    <row r="221" spans="1:65" s="12" customFormat="1">
      <c r="B221" s="150"/>
      <c r="D221" s="151" t="s">
        <v>149</v>
      </c>
      <c r="E221" s="152" t="s">
        <v>1</v>
      </c>
      <c r="F221" s="153" t="s">
        <v>332</v>
      </c>
      <c r="H221" s="152" t="s">
        <v>1</v>
      </c>
      <c r="I221" s="154"/>
      <c r="L221" s="150"/>
      <c r="M221" s="155"/>
      <c r="N221" s="156"/>
      <c r="O221" s="156"/>
      <c r="P221" s="156"/>
      <c r="Q221" s="156"/>
      <c r="R221" s="156"/>
      <c r="S221" s="156"/>
      <c r="T221" s="157"/>
      <c r="AT221" s="152" t="s">
        <v>149</v>
      </c>
      <c r="AU221" s="152" t="s">
        <v>83</v>
      </c>
      <c r="AV221" s="12" t="s">
        <v>81</v>
      </c>
      <c r="AW221" s="12" t="s">
        <v>30</v>
      </c>
      <c r="AX221" s="12" t="s">
        <v>73</v>
      </c>
      <c r="AY221" s="152" t="s">
        <v>121</v>
      </c>
    </row>
    <row r="222" spans="1:65" s="12" customFormat="1">
      <c r="B222" s="150"/>
      <c r="D222" s="151" t="s">
        <v>149</v>
      </c>
      <c r="E222" s="152" t="s">
        <v>1</v>
      </c>
      <c r="F222" s="153" t="s">
        <v>333</v>
      </c>
      <c r="H222" s="152" t="s">
        <v>1</v>
      </c>
      <c r="I222" s="154"/>
      <c r="L222" s="150"/>
      <c r="M222" s="155"/>
      <c r="N222" s="156"/>
      <c r="O222" s="156"/>
      <c r="P222" s="156"/>
      <c r="Q222" s="156"/>
      <c r="R222" s="156"/>
      <c r="S222" s="156"/>
      <c r="T222" s="157"/>
      <c r="AT222" s="152" t="s">
        <v>149</v>
      </c>
      <c r="AU222" s="152" t="s">
        <v>83</v>
      </c>
      <c r="AV222" s="12" t="s">
        <v>81</v>
      </c>
      <c r="AW222" s="12" t="s">
        <v>30</v>
      </c>
      <c r="AX222" s="12" t="s">
        <v>73</v>
      </c>
      <c r="AY222" s="152" t="s">
        <v>121</v>
      </c>
    </row>
    <row r="223" spans="1:65" s="13" customFormat="1">
      <c r="B223" s="158"/>
      <c r="D223" s="151" t="s">
        <v>149</v>
      </c>
      <c r="E223" s="159" t="s">
        <v>1</v>
      </c>
      <c r="F223" s="160" t="s">
        <v>341</v>
      </c>
      <c r="H223" s="161">
        <v>12</v>
      </c>
      <c r="I223" s="162"/>
      <c r="L223" s="158"/>
      <c r="M223" s="163"/>
      <c r="N223" s="164"/>
      <c r="O223" s="164"/>
      <c r="P223" s="164"/>
      <c r="Q223" s="164"/>
      <c r="R223" s="164"/>
      <c r="S223" s="164"/>
      <c r="T223" s="165"/>
      <c r="AT223" s="159" t="s">
        <v>149</v>
      </c>
      <c r="AU223" s="159" t="s">
        <v>83</v>
      </c>
      <c r="AV223" s="13" t="s">
        <v>83</v>
      </c>
      <c r="AW223" s="13" t="s">
        <v>30</v>
      </c>
      <c r="AX223" s="13" t="s">
        <v>73</v>
      </c>
      <c r="AY223" s="159" t="s">
        <v>121</v>
      </c>
    </row>
    <row r="224" spans="1:65" s="12" customFormat="1">
      <c r="B224" s="150"/>
      <c r="D224" s="151" t="s">
        <v>149</v>
      </c>
      <c r="E224" s="152" t="s">
        <v>1</v>
      </c>
      <c r="F224" s="153" t="s">
        <v>335</v>
      </c>
      <c r="H224" s="152" t="s">
        <v>1</v>
      </c>
      <c r="I224" s="154"/>
      <c r="L224" s="150"/>
      <c r="M224" s="155"/>
      <c r="N224" s="156"/>
      <c r="O224" s="156"/>
      <c r="P224" s="156"/>
      <c r="Q224" s="156"/>
      <c r="R224" s="156"/>
      <c r="S224" s="156"/>
      <c r="T224" s="157"/>
      <c r="AT224" s="152" t="s">
        <v>149</v>
      </c>
      <c r="AU224" s="152" t="s">
        <v>83</v>
      </c>
      <c r="AV224" s="12" t="s">
        <v>81</v>
      </c>
      <c r="AW224" s="12" t="s">
        <v>30</v>
      </c>
      <c r="AX224" s="12" t="s">
        <v>73</v>
      </c>
      <c r="AY224" s="152" t="s">
        <v>121</v>
      </c>
    </row>
    <row r="225" spans="1:65" s="13" customFormat="1">
      <c r="B225" s="158"/>
      <c r="D225" s="151" t="s">
        <v>149</v>
      </c>
      <c r="E225" s="159" t="s">
        <v>1</v>
      </c>
      <c r="F225" s="160" t="s">
        <v>341</v>
      </c>
      <c r="H225" s="161">
        <v>12</v>
      </c>
      <c r="I225" s="162"/>
      <c r="L225" s="158"/>
      <c r="M225" s="163"/>
      <c r="N225" s="164"/>
      <c r="O225" s="164"/>
      <c r="P225" s="164"/>
      <c r="Q225" s="164"/>
      <c r="R225" s="164"/>
      <c r="S225" s="164"/>
      <c r="T225" s="165"/>
      <c r="AT225" s="159" t="s">
        <v>149</v>
      </c>
      <c r="AU225" s="159" t="s">
        <v>83</v>
      </c>
      <c r="AV225" s="13" t="s">
        <v>83</v>
      </c>
      <c r="AW225" s="13" t="s">
        <v>30</v>
      </c>
      <c r="AX225" s="13" t="s">
        <v>73</v>
      </c>
      <c r="AY225" s="159" t="s">
        <v>121</v>
      </c>
    </row>
    <row r="226" spans="1:65" s="14" customFormat="1">
      <c r="B226" s="166"/>
      <c r="D226" s="151" t="s">
        <v>149</v>
      </c>
      <c r="E226" s="167" t="s">
        <v>1</v>
      </c>
      <c r="F226" s="168" t="s">
        <v>163</v>
      </c>
      <c r="H226" s="169">
        <v>24</v>
      </c>
      <c r="I226" s="170"/>
      <c r="L226" s="166"/>
      <c r="M226" s="171"/>
      <c r="N226" s="172"/>
      <c r="O226" s="172"/>
      <c r="P226" s="172"/>
      <c r="Q226" s="172"/>
      <c r="R226" s="172"/>
      <c r="S226" s="172"/>
      <c r="T226" s="173"/>
      <c r="AT226" s="167" t="s">
        <v>149</v>
      </c>
      <c r="AU226" s="167" t="s">
        <v>83</v>
      </c>
      <c r="AV226" s="14" t="s">
        <v>127</v>
      </c>
      <c r="AW226" s="14" t="s">
        <v>30</v>
      </c>
      <c r="AX226" s="14" t="s">
        <v>81</v>
      </c>
      <c r="AY226" s="167" t="s">
        <v>121</v>
      </c>
    </row>
    <row r="227" spans="1:65" s="1" customFormat="1" ht="16.5" customHeight="1">
      <c r="A227" s="31"/>
      <c r="B227" s="135"/>
      <c r="C227" s="136" t="s">
        <v>342</v>
      </c>
      <c r="D227" s="136" t="s">
        <v>123</v>
      </c>
      <c r="E227" s="137" t="s">
        <v>343</v>
      </c>
      <c r="F227" s="138" t="s">
        <v>344</v>
      </c>
      <c r="G227" s="139" t="s">
        <v>138</v>
      </c>
      <c r="H227" s="140">
        <v>24</v>
      </c>
      <c r="I227" s="141"/>
      <c r="J227" s="142">
        <f>ROUND(I227*H227,2)</f>
        <v>0</v>
      </c>
      <c r="K227" s="143"/>
      <c r="L227" s="32"/>
      <c r="M227" s="144" t="s">
        <v>1</v>
      </c>
      <c r="N227" s="145" t="s">
        <v>38</v>
      </c>
      <c r="O227" s="57"/>
      <c r="P227" s="146">
        <f>O227*H227</f>
        <v>0</v>
      </c>
      <c r="Q227" s="146">
        <v>0</v>
      </c>
      <c r="R227" s="146">
        <f>Q227*H227</f>
        <v>0</v>
      </c>
      <c r="S227" s="146">
        <v>0</v>
      </c>
      <c r="T227" s="147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48" t="s">
        <v>127</v>
      </c>
      <c r="AT227" s="148" t="s">
        <v>123</v>
      </c>
      <c r="AU227" s="148" t="s">
        <v>83</v>
      </c>
      <c r="AY227" s="16" t="s">
        <v>121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6" t="s">
        <v>81</v>
      </c>
      <c r="BK227" s="149">
        <f>ROUND(I227*H227,2)</f>
        <v>0</v>
      </c>
      <c r="BL227" s="16" t="s">
        <v>127</v>
      </c>
      <c r="BM227" s="148" t="s">
        <v>345</v>
      </c>
    </row>
    <row r="228" spans="1:65" s="1" customFormat="1" ht="21.75" customHeight="1">
      <c r="A228" s="31"/>
      <c r="B228" s="135"/>
      <c r="C228" s="136" t="s">
        <v>346</v>
      </c>
      <c r="D228" s="136" t="s">
        <v>123</v>
      </c>
      <c r="E228" s="137" t="s">
        <v>347</v>
      </c>
      <c r="F228" s="138" t="s">
        <v>348</v>
      </c>
      <c r="G228" s="139" t="s">
        <v>138</v>
      </c>
      <c r="H228" s="140">
        <v>24</v>
      </c>
      <c r="I228" s="141"/>
      <c r="J228" s="142">
        <f>ROUND(I228*H228,2)</f>
        <v>0</v>
      </c>
      <c r="K228" s="143"/>
      <c r="L228" s="32"/>
      <c r="M228" s="144" t="s">
        <v>1</v>
      </c>
      <c r="N228" s="145" t="s">
        <v>38</v>
      </c>
      <c r="O228" s="57"/>
      <c r="P228" s="146">
        <f>O228*H228</f>
        <v>0</v>
      </c>
      <c r="Q228" s="146">
        <v>0</v>
      </c>
      <c r="R228" s="146">
        <f>Q228*H228</f>
        <v>0</v>
      </c>
      <c r="S228" s="146">
        <v>0</v>
      </c>
      <c r="T228" s="147">
        <f>S228*H228</f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48" t="s">
        <v>127</v>
      </c>
      <c r="AT228" s="148" t="s">
        <v>123</v>
      </c>
      <c r="AU228" s="148" t="s">
        <v>83</v>
      </c>
      <c r="AY228" s="16" t="s">
        <v>121</v>
      </c>
      <c r="BE228" s="149">
        <f>IF(N228="základní",J228,0)</f>
        <v>0</v>
      </c>
      <c r="BF228" s="149">
        <f>IF(N228="snížená",J228,0)</f>
        <v>0</v>
      </c>
      <c r="BG228" s="149">
        <f>IF(N228="zákl. přenesená",J228,0)</f>
        <v>0</v>
      </c>
      <c r="BH228" s="149">
        <f>IF(N228="sníž. přenesená",J228,0)</f>
        <v>0</v>
      </c>
      <c r="BI228" s="149">
        <f>IF(N228="nulová",J228,0)</f>
        <v>0</v>
      </c>
      <c r="BJ228" s="16" t="s">
        <v>81</v>
      </c>
      <c r="BK228" s="149">
        <f>ROUND(I228*H228,2)</f>
        <v>0</v>
      </c>
      <c r="BL228" s="16" t="s">
        <v>127</v>
      </c>
      <c r="BM228" s="148" t="s">
        <v>349</v>
      </c>
    </row>
    <row r="229" spans="1:65" s="11" customFormat="1" ht="22.95" customHeight="1">
      <c r="B229" s="122"/>
      <c r="D229" s="123" t="s">
        <v>72</v>
      </c>
      <c r="E229" s="133" t="s">
        <v>164</v>
      </c>
      <c r="F229" s="133" t="s">
        <v>350</v>
      </c>
      <c r="I229" s="125"/>
      <c r="J229" s="134">
        <f>BK229</f>
        <v>0</v>
      </c>
      <c r="L229" s="122"/>
      <c r="M229" s="127"/>
      <c r="N229" s="128"/>
      <c r="O229" s="128"/>
      <c r="P229" s="129">
        <f>SUM(P230:P242)</f>
        <v>0</v>
      </c>
      <c r="Q229" s="128"/>
      <c r="R229" s="129">
        <f>SUM(R230:R242)</f>
        <v>48.027455999999994</v>
      </c>
      <c r="S229" s="128"/>
      <c r="T229" s="130">
        <f>SUM(T230:T242)</f>
        <v>0</v>
      </c>
      <c r="AR229" s="123" t="s">
        <v>81</v>
      </c>
      <c r="AT229" s="131" t="s">
        <v>72</v>
      </c>
      <c r="AU229" s="131" t="s">
        <v>81</v>
      </c>
      <c r="AY229" s="123" t="s">
        <v>121</v>
      </c>
      <c r="BK229" s="132">
        <f>SUM(BK230:BK242)</f>
        <v>0</v>
      </c>
    </row>
    <row r="230" spans="1:65" s="1" customFormat="1" ht="33" customHeight="1">
      <c r="A230" s="31"/>
      <c r="B230" s="135"/>
      <c r="C230" s="136" t="s">
        <v>351</v>
      </c>
      <c r="D230" s="136" t="s">
        <v>123</v>
      </c>
      <c r="E230" s="137" t="s">
        <v>352</v>
      </c>
      <c r="F230" s="138" t="s">
        <v>353</v>
      </c>
      <c r="G230" s="139" t="s">
        <v>138</v>
      </c>
      <c r="H230" s="140">
        <v>18</v>
      </c>
      <c r="I230" s="141"/>
      <c r="J230" s="142">
        <f>ROUND(I230*H230,2)</f>
        <v>0</v>
      </c>
      <c r="K230" s="143"/>
      <c r="L230" s="32"/>
      <c r="M230" s="144" t="s">
        <v>1</v>
      </c>
      <c r="N230" s="145" t="s">
        <v>38</v>
      </c>
      <c r="O230" s="57"/>
      <c r="P230" s="146">
        <f>O230*H230</f>
        <v>0</v>
      </c>
      <c r="Q230" s="146">
        <v>0.15540000000000001</v>
      </c>
      <c r="R230" s="146">
        <f>Q230*H230</f>
        <v>2.7972000000000001</v>
      </c>
      <c r="S230" s="146">
        <v>0</v>
      </c>
      <c r="T230" s="147">
        <f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48" t="s">
        <v>127</v>
      </c>
      <c r="AT230" s="148" t="s">
        <v>123</v>
      </c>
      <c r="AU230" s="148" t="s">
        <v>83</v>
      </c>
      <c r="AY230" s="16" t="s">
        <v>121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6" t="s">
        <v>81</v>
      </c>
      <c r="BK230" s="149">
        <f>ROUND(I230*H230,2)</f>
        <v>0</v>
      </c>
      <c r="BL230" s="16" t="s">
        <v>127</v>
      </c>
      <c r="BM230" s="148" t="s">
        <v>354</v>
      </c>
    </row>
    <row r="231" spans="1:65" s="1" customFormat="1" ht="16.5" customHeight="1">
      <c r="A231" s="31"/>
      <c r="B231" s="135"/>
      <c r="C231" s="174" t="s">
        <v>355</v>
      </c>
      <c r="D231" s="174" t="s">
        <v>212</v>
      </c>
      <c r="E231" s="175" t="s">
        <v>356</v>
      </c>
      <c r="F231" s="176" t="s">
        <v>357</v>
      </c>
      <c r="G231" s="177" t="s">
        <v>138</v>
      </c>
      <c r="H231" s="178">
        <v>18.18</v>
      </c>
      <c r="I231" s="179"/>
      <c r="J231" s="180">
        <f>ROUND(I231*H231,2)</f>
        <v>0</v>
      </c>
      <c r="K231" s="181"/>
      <c r="L231" s="182"/>
      <c r="M231" s="183" t="s">
        <v>1</v>
      </c>
      <c r="N231" s="184" t="s">
        <v>38</v>
      </c>
      <c r="O231" s="57"/>
      <c r="P231" s="146">
        <f>O231*H231</f>
        <v>0</v>
      </c>
      <c r="Q231" s="146">
        <v>0.08</v>
      </c>
      <c r="R231" s="146">
        <f>Q231*H231</f>
        <v>1.4543999999999999</v>
      </c>
      <c r="S231" s="146">
        <v>0</v>
      </c>
      <c r="T231" s="147">
        <f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48" t="s">
        <v>156</v>
      </c>
      <c r="AT231" s="148" t="s">
        <v>212</v>
      </c>
      <c r="AU231" s="148" t="s">
        <v>83</v>
      </c>
      <c r="AY231" s="16" t="s">
        <v>121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6" t="s">
        <v>81</v>
      </c>
      <c r="BK231" s="149">
        <f>ROUND(I231*H231,2)</f>
        <v>0</v>
      </c>
      <c r="BL231" s="16" t="s">
        <v>127</v>
      </c>
      <c r="BM231" s="148" t="s">
        <v>358</v>
      </c>
    </row>
    <row r="232" spans="1:65" s="13" customFormat="1">
      <c r="B232" s="158"/>
      <c r="D232" s="151" t="s">
        <v>149</v>
      </c>
      <c r="E232" s="159" t="s">
        <v>1</v>
      </c>
      <c r="F232" s="160" t="s">
        <v>359</v>
      </c>
      <c r="H232" s="161">
        <v>18.18</v>
      </c>
      <c r="I232" s="162"/>
      <c r="L232" s="158"/>
      <c r="M232" s="163"/>
      <c r="N232" s="164"/>
      <c r="O232" s="164"/>
      <c r="P232" s="164"/>
      <c r="Q232" s="164"/>
      <c r="R232" s="164"/>
      <c r="S232" s="164"/>
      <c r="T232" s="165"/>
      <c r="AT232" s="159" t="s">
        <v>149</v>
      </c>
      <c r="AU232" s="159" t="s">
        <v>83</v>
      </c>
      <c r="AV232" s="13" t="s">
        <v>83</v>
      </c>
      <c r="AW232" s="13" t="s">
        <v>30</v>
      </c>
      <c r="AX232" s="13" t="s">
        <v>81</v>
      </c>
      <c r="AY232" s="159" t="s">
        <v>121</v>
      </c>
    </row>
    <row r="233" spans="1:65" s="1" customFormat="1" ht="33" customHeight="1">
      <c r="A233" s="31"/>
      <c r="B233" s="135"/>
      <c r="C233" s="136" t="s">
        <v>360</v>
      </c>
      <c r="D233" s="136" t="s">
        <v>123</v>
      </c>
      <c r="E233" s="137" t="s">
        <v>361</v>
      </c>
      <c r="F233" s="138" t="s">
        <v>362</v>
      </c>
      <c r="G233" s="139" t="s">
        <v>138</v>
      </c>
      <c r="H233" s="140">
        <v>96</v>
      </c>
      <c r="I233" s="141"/>
      <c r="J233" s="142">
        <f>ROUND(I233*H233,2)</f>
        <v>0</v>
      </c>
      <c r="K233" s="143"/>
      <c r="L233" s="32"/>
      <c r="M233" s="144" t="s">
        <v>1</v>
      </c>
      <c r="N233" s="145" t="s">
        <v>38</v>
      </c>
      <c r="O233" s="57"/>
      <c r="P233" s="146">
        <f>O233*H233</f>
        <v>0</v>
      </c>
      <c r="Q233" s="146">
        <v>0.1295</v>
      </c>
      <c r="R233" s="146">
        <f>Q233*H233</f>
        <v>12.432</v>
      </c>
      <c r="S233" s="146">
        <v>0</v>
      </c>
      <c r="T233" s="147">
        <f>S233*H233</f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48" t="s">
        <v>127</v>
      </c>
      <c r="AT233" s="148" t="s">
        <v>123</v>
      </c>
      <c r="AU233" s="148" t="s">
        <v>83</v>
      </c>
      <c r="AY233" s="16" t="s">
        <v>121</v>
      </c>
      <c r="BE233" s="149">
        <f>IF(N233="základní",J233,0)</f>
        <v>0</v>
      </c>
      <c r="BF233" s="149">
        <f>IF(N233="snížená",J233,0)</f>
        <v>0</v>
      </c>
      <c r="BG233" s="149">
        <f>IF(N233="zákl. přenesená",J233,0)</f>
        <v>0</v>
      </c>
      <c r="BH233" s="149">
        <f>IF(N233="sníž. přenesená",J233,0)</f>
        <v>0</v>
      </c>
      <c r="BI233" s="149">
        <f>IF(N233="nulová",J233,0)</f>
        <v>0</v>
      </c>
      <c r="BJ233" s="16" t="s">
        <v>81</v>
      </c>
      <c r="BK233" s="149">
        <f>ROUND(I233*H233,2)</f>
        <v>0</v>
      </c>
      <c r="BL233" s="16" t="s">
        <v>127</v>
      </c>
      <c r="BM233" s="148" t="s">
        <v>363</v>
      </c>
    </row>
    <row r="234" spans="1:65" s="1" customFormat="1" ht="16.5" customHeight="1">
      <c r="A234" s="31"/>
      <c r="B234" s="135"/>
      <c r="C234" s="174" t="s">
        <v>364</v>
      </c>
      <c r="D234" s="174" t="s">
        <v>212</v>
      </c>
      <c r="E234" s="175" t="s">
        <v>365</v>
      </c>
      <c r="F234" s="176" t="s">
        <v>366</v>
      </c>
      <c r="G234" s="177" t="s">
        <v>138</v>
      </c>
      <c r="H234" s="178">
        <v>96.96</v>
      </c>
      <c r="I234" s="179"/>
      <c r="J234" s="180">
        <f>ROUND(I234*H234,2)</f>
        <v>0</v>
      </c>
      <c r="K234" s="181"/>
      <c r="L234" s="182"/>
      <c r="M234" s="183" t="s">
        <v>1</v>
      </c>
      <c r="N234" s="184" t="s">
        <v>38</v>
      </c>
      <c r="O234" s="57"/>
      <c r="P234" s="146">
        <f>O234*H234</f>
        <v>0</v>
      </c>
      <c r="Q234" s="146">
        <v>5.6120000000000003E-2</v>
      </c>
      <c r="R234" s="146">
        <f>Q234*H234</f>
        <v>5.4413951999999997</v>
      </c>
      <c r="S234" s="146">
        <v>0</v>
      </c>
      <c r="T234" s="147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48" t="s">
        <v>156</v>
      </c>
      <c r="AT234" s="148" t="s">
        <v>212</v>
      </c>
      <c r="AU234" s="148" t="s">
        <v>83</v>
      </c>
      <c r="AY234" s="16" t="s">
        <v>121</v>
      </c>
      <c r="BE234" s="149">
        <f>IF(N234="základní",J234,0)</f>
        <v>0</v>
      </c>
      <c r="BF234" s="149">
        <f>IF(N234="snížená",J234,0)</f>
        <v>0</v>
      </c>
      <c r="BG234" s="149">
        <f>IF(N234="zákl. přenesená",J234,0)</f>
        <v>0</v>
      </c>
      <c r="BH234" s="149">
        <f>IF(N234="sníž. přenesená",J234,0)</f>
        <v>0</v>
      </c>
      <c r="BI234" s="149">
        <f>IF(N234="nulová",J234,0)</f>
        <v>0</v>
      </c>
      <c r="BJ234" s="16" t="s">
        <v>81</v>
      </c>
      <c r="BK234" s="149">
        <f>ROUND(I234*H234,2)</f>
        <v>0</v>
      </c>
      <c r="BL234" s="16" t="s">
        <v>127</v>
      </c>
      <c r="BM234" s="148" t="s">
        <v>367</v>
      </c>
    </row>
    <row r="235" spans="1:65" s="13" customFormat="1">
      <c r="B235" s="158"/>
      <c r="D235" s="151" t="s">
        <v>149</v>
      </c>
      <c r="E235" s="159" t="s">
        <v>1</v>
      </c>
      <c r="F235" s="160" t="s">
        <v>368</v>
      </c>
      <c r="H235" s="161">
        <v>96.96</v>
      </c>
      <c r="I235" s="162"/>
      <c r="L235" s="158"/>
      <c r="M235" s="163"/>
      <c r="N235" s="164"/>
      <c r="O235" s="164"/>
      <c r="P235" s="164"/>
      <c r="Q235" s="164"/>
      <c r="R235" s="164"/>
      <c r="S235" s="164"/>
      <c r="T235" s="165"/>
      <c r="AT235" s="159" t="s">
        <v>149</v>
      </c>
      <c r="AU235" s="159" t="s">
        <v>83</v>
      </c>
      <c r="AV235" s="13" t="s">
        <v>83</v>
      </c>
      <c r="AW235" s="13" t="s">
        <v>30</v>
      </c>
      <c r="AX235" s="13" t="s">
        <v>81</v>
      </c>
      <c r="AY235" s="159" t="s">
        <v>121</v>
      </c>
    </row>
    <row r="236" spans="1:65" s="1" customFormat="1" ht="24.15" customHeight="1">
      <c r="A236" s="31"/>
      <c r="B236" s="135"/>
      <c r="C236" s="136" t="s">
        <v>369</v>
      </c>
      <c r="D236" s="136" t="s">
        <v>123</v>
      </c>
      <c r="E236" s="137" t="s">
        <v>370</v>
      </c>
      <c r="F236" s="138" t="s">
        <v>371</v>
      </c>
      <c r="G236" s="139" t="s">
        <v>143</v>
      </c>
      <c r="H236" s="140">
        <v>9.1199999999999992</v>
      </c>
      <c r="I236" s="141"/>
      <c r="J236" s="142">
        <f>ROUND(I236*H236,2)</f>
        <v>0</v>
      </c>
      <c r="K236" s="143"/>
      <c r="L236" s="32"/>
      <c r="M236" s="144" t="s">
        <v>1</v>
      </c>
      <c r="N236" s="145" t="s">
        <v>38</v>
      </c>
      <c r="O236" s="57"/>
      <c r="P236" s="146">
        <f>O236*H236</f>
        <v>0</v>
      </c>
      <c r="Q236" s="146">
        <v>2.2563399999999998</v>
      </c>
      <c r="R236" s="146">
        <f>Q236*H236</f>
        <v>20.577820799999998</v>
      </c>
      <c r="S236" s="146">
        <v>0</v>
      </c>
      <c r="T236" s="147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48" t="s">
        <v>127</v>
      </c>
      <c r="AT236" s="148" t="s">
        <v>123</v>
      </c>
      <c r="AU236" s="148" t="s">
        <v>83</v>
      </c>
      <c r="AY236" s="16" t="s">
        <v>121</v>
      </c>
      <c r="BE236" s="149">
        <f>IF(N236="základní",J236,0)</f>
        <v>0</v>
      </c>
      <c r="BF236" s="149">
        <f>IF(N236="snížená",J236,0)</f>
        <v>0</v>
      </c>
      <c r="BG236" s="149">
        <f>IF(N236="zákl. přenesená",J236,0)</f>
        <v>0</v>
      </c>
      <c r="BH236" s="149">
        <f>IF(N236="sníž. přenesená",J236,0)</f>
        <v>0</v>
      </c>
      <c r="BI236" s="149">
        <f>IF(N236="nulová",J236,0)</f>
        <v>0</v>
      </c>
      <c r="BJ236" s="16" t="s">
        <v>81</v>
      </c>
      <c r="BK236" s="149">
        <f>ROUND(I236*H236,2)</f>
        <v>0</v>
      </c>
      <c r="BL236" s="16" t="s">
        <v>127</v>
      </c>
      <c r="BM236" s="148" t="s">
        <v>372</v>
      </c>
    </row>
    <row r="237" spans="1:65" s="13" customFormat="1">
      <c r="B237" s="158"/>
      <c r="D237" s="151" t="s">
        <v>149</v>
      </c>
      <c r="E237" s="159" t="s">
        <v>1</v>
      </c>
      <c r="F237" s="160" t="s">
        <v>373</v>
      </c>
      <c r="H237" s="161">
        <v>9.1199999999999992</v>
      </c>
      <c r="I237" s="162"/>
      <c r="L237" s="158"/>
      <c r="M237" s="163"/>
      <c r="N237" s="164"/>
      <c r="O237" s="164"/>
      <c r="P237" s="164"/>
      <c r="Q237" s="164"/>
      <c r="R237" s="164"/>
      <c r="S237" s="164"/>
      <c r="T237" s="165"/>
      <c r="AT237" s="159" t="s">
        <v>149</v>
      </c>
      <c r="AU237" s="159" t="s">
        <v>83</v>
      </c>
      <c r="AV237" s="13" t="s">
        <v>83</v>
      </c>
      <c r="AW237" s="13" t="s">
        <v>30</v>
      </c>
      <c r="AX237" s="13" t="s">
        <v>81</v>
      </c>
      <c r="AY237" s="159" t="s">
        <v>121</v>
      </c>
    </row>
    <row r="238" spans="1:65" s="1" customFormat="1" ht="24.15" customHeight="1">
      <c r="A238" s="31"/>
      <c r="B238" s="135"/>
      <c r="C238" s="136" t="s">
        <v>374</v>
      </c>
      <c r="D238" s="136" t="s">
        <v>123</v>
      </c>
      <c r="E238" s="137" t="s">
        <v>375</v>
      </c>
      <c r="F238" s="138" t="s">
        <v>376</v>
      </c>
      <c r="G238" s="139" t="s">
        <v>138</v>
      </c>
      <c r="H238" s="140">
        <v>24</v>
      </c>
      <c r="I238" s="141"/>
      <c r="J238" s="142">
        <f>ROUND(I238*H238,2)</f>
        <v>0</v>
      </c>
      <c r="K238" s="143"/>
      <c r="L238" s="32"/>
      <c r="M238" s="144" t="s">
        <v>1</v>
      </c>
      <c r="N238" s="145" t="s">
        <v>38</v>
      </c>
      <c r="O238" s="57"/>
      <c r="P238" s="146">
        <f>O238*H238</f>
        <v>0</v>
      </c>
      <c r="Q238" s="146">
        <v>0.13095999999999999</v>
      </c>
      <c r="R238" s="146">
        <f>Q238*H238</f>
        <v>3.1430400000000001</v>
      </c>
      <c r="S238" s="146">
        <v>0</v>
      </c>
      <c r="T238" s="147">
        <f>S238*H238</f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48" t="s">
        <v>127</v>
      </c>
      <c r="AT238" s="148" t="s">
        <v>123</v>
      </c>
      <c r="AU238" s="148" t="s">
        <v>83</v>
      </c>
      <c r="AY238" s="16" t="s">
        <v>121</v>
      </c>
      <c r="BE238" s="149">
        <f>IF(N238="základní",J238,0)</f>
        <v>0</v>
      </c>
      <c r="BF238" s="149">
        <f>IF(N238="snížená",J238,0)</f>
        <v>0</v>
      </c>
      <c r="BG238" s="149">
        <f>IF(N238="zákl. přenesená",J238,0)</f>
        <v>0</v>
      </c>
      <c r="BH238" s="149">
        <f>IF(N238="sníž. přenesená",J238,0)</f>
        <v>0</v>
      </c>
      <c r="BI238" s="149">
        <f>IF(N238="nulová",J238,0)</f>
        <v>0</v>
      </c>
      <c r="BJ238" s="16" t="s">
        <v>81</v>
      </c>
      <c r="BK238" s="149">
        <f>ROUND(I238*H238,2)</f>
        <v>0</v>
      </c>
      <c r="BL238" s="16" t="s">
        <v>127</v>
      </c>
      <c r="BM238" s="148" t="s">
        <v>377</v>
      </c>
    </row>
    <row r="239" spans="1:65" s="1" customFormat="1" ht="21.75" customHeight="1">
      <c r="A239" s="31"/>
      <c r="B239" s="135"/>
      <c r="C239" s="174" t="s">
        <v>378</v>
      </c>
      <c r="D239" s="174" t="s">
        <v>212</v>
      </c>
      <c r="E239" s="175" t="s">
        <v>379</v>
      </c>
      <c r="F239" s="176" t="s">
        <v>380</v>
      </c>
      <c r="G239" s="177" t="s">
        <v>154</v>
      </c>
      <c r="H239" s="178">
        <v>24.24</v>
      </c>
      <c r="I239" s="179"/>
      <c r="J239" s="180">
        <f>ROUND(I239*H239,2)</f>
        <v>0</v>
      </c>
      <c r="K239" s="181"/>
      <c r="L239" s="182"/>
      <c r="M239" s="183" t="s">
        <v>1</v>
      </c>
      <c r="N239" s="184" t="s">
        <v>38</v>
      </c>
      <c r="O239" s="57"/>
      <c r="P239" s="146">
        <f>O239*H239</f>
        <v>0</v>
      </c>
      <c r="Q239" s="146">
        <v>6.8000000000000005E-2</v>
      </c>
      <c r="R239" s="146">
        <f>Q239*H239</f>
        <v>1.64832</v>
      </c>
      <c r="S239" s="146">
        <v>0</v>
      </c>
      <c r="T239" s="147">
        <f>S239*H239</f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48" t="s">
        <v>156</v>
      </c>
      <c r="AT239" s="148" t="s">
        <v>212</v>
      </c>
      <c r="AU239" s="148" t="s">
        <v>83</v>
      </c>
      <c r="AY239" s="16" t="s">
        <v>121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6" t="s">
        <v>81</v>
      </c>
      <c r="BK239" s="149">
        <f>ROUND(I239*H239,2)</f>
        <v>0</v>
      </c>
      <c r="BL239" s="16" t="s">
        <v>127</v>
      </c>
      <c r="BM239" s="148" t="s">
        <v>381</v>
      </c>
    </row>
    <row r="240" spans="1:65" s="13" customFormat="1">
      <c r="B240" s="158"/>
      <c r="D240" s="151" t="s">
        <v>149</v>
      </c>
      <c r="E240" s="159" t="s">
        <v>1</v>
      </c>
      <c r="F240" s="160" t="s">
        <v>382</v>
      </c>
      <c r="H240" s="161">
        <v>24.24</v>
      </c>
      <c r="I240" s="162"/>
      <c r="L240" s="158"/>
      <c r="M240" s="163"/>
      <c r="N240" s="164"/>
      <c r="O240" s="164"/>
      <c r="P240" s="164"/>
      <c r="Q240" s="164"/>
      <c r="R240" s="164"/>
      <c r="S240" s="164"/>
      <c r="T240" s="165"/>
      <c r="AT240" s="159" t="s">
        <v>149</v>
      </c>
      <c r="AU240" s="159" t="s">
        <v>83</v>
      </c>
      <c r="AV240" s="13" t="s">
        <v>83</v>
      </c>
      <c r="AW240" s="13" t="s">
        <v>30</v>
      </c>
      <c r="AX240" s="13" t="s">
        <v>81</v>
      </c>
      <c r="AY240" s="159" t="s">
        <v>121</v>
      </c>
    </row>
    <row r="241" spans="1:65" s="1" customFormat="1" ht="16.5" customHeight="1">
      <c r="A241" s="31"/>
      <c r="B241" s="135"/>
      <c r="C241" s="174" t="s">
        <v>383</v>
      </c>
      <c r="D241" s="174" t="s">
        <v>212</v>
      </c>
      <c r="E241" s="175" t="s">
        <v>384</v>
      </c>
      <c r="F241" s="176" t="s">
        <v>385</v>
      </c>
      <c r="G241" s="177" t="s">
        <v>154</v>
      </c>
      <c r="H241" s="178">
        <v>48.48</v>
      </c>
      <c r="I241" s="179"/>
      <c r="J241" s="180">
        <f>ROUND(I241*H241,2)</f>
        <v>0</v>
      </c>
      <c r="K241" s="181"/>
      <c r="L241" s="182"/>
      <c r="M241" s="183" t="s">
        <v>1</v>
      </c>
      <c r="N241" s="184" t="s">
        <v>38</v>
      </c>
      <c r="O241" s="57"/>
      <c r="P241" s="146">
        <f>O241*H241</f>
        <v>0</v>
      </c>
      <c r="Q241" s="146">
        <v>1.0999999999999999E-2</v>
      </c>
      <c r="R241" s="146">
        <f>Q241*H241</f>
        <v>0.53327999999999998</v>
      </c>
      <c r="S241" s="146">
        <v>0</v>
      </c>
      <c r="T241" s="147">
        <f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48" t="s">
        <v>156</v>
      </c>
      <c r="AT241" s="148" t="s">
        <v>212</v>
      </c>
      <c r="AU241" s="148" t="s">
        <v>83</v>
      </c>
      <c r="AY241" s="16" t="s">
        <v>121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6" t="s">
        <v>81</v>
      </c>
      <c r="BK241" s="149">
        <f>ROUND(I241*H241,2)</f>
        <v>0</v>
      </c>
      <c r="BL241" s="16" t="s">
        <v>127</v>
      </c>
      <c r="BM241" s="148" t="s">
        <v>386</v>
      </c>
    </row>
    <row r="242" spans="1:65" s="13" customFormat="1">
      <c r="B242" s="158"/>
      <c r="D242" s="151" t="s">
        <v>149</v>
      </c>
      <c r="E242" s="159" t="s">
        <v>1</v>
      </c>
      <c r="F242" s="160" t="s">
        <v>387</v>
      </c>
      <c r="H242" s="161">
        <v>48.48</v>
      </c>
      <c r="I242" s="162"/>
      <c r="L242" s="158"/>
      <c r="M242" s="163"/>
      <c r="N242" s="164"/>
      <c r="O242" s="164"/>
      <c r="P242" s="164"/>
      <c r="Q242" s="164"/>
      <c r="R242" s="164"/>
      <c r="S242" s="164"/>
      <c r="T242" s="165"/>
      <c r="AT242" s="159" t="s">
        <v>149</v>
      </c>
      <c r="AU242" s="159" t="s">
        <v>83</v>
      </c>
      <c r="AV242" s="13" t="s">
        <v>83</v>
      </c>
      <c r="AW242" s="13" t="s">
        <v>30</v>
      </c>
      <c r="AX242" s="13" t="s">
        <v>81</v>
      </c>
      <c r="AY242" s="159" t="s">
        <v>121</v>
      </c>
    </row>
    <row r="243" spans="1:65" s="11" customFormat="1" ht="22.95" customHeight="1">
      <c r="B243" s="122"/>
      <c r="D243" s="123" t="s">
        <v>72</v>
      </c>
      <c r="E243" s="133" t="s">
        <v>388</v>
      </c>
      <c r="F243" s="133" t="s">
        <v>389</v>
      </c>
      <c r="I243" s="125"/>
      <c r="J243" s="134">
        <f>BK243</f>
        <v>0</v>
      </c>
      <c r="L243" s="122"/>
      <c r="M243" s="127"/>
      <c r="N243" s="128"/>
      <c r="O243" s="128"/>
      <c r="P243" s="129">
        <f>SUM(P244:P253)</f>
        <v>0</v>
      </c>
      <c r="Q243" s="128"/>
      <c r="R243" s="129">
        <f>SUM(R244:R253)</f>
        <v>0</v>
      </c>
      <c r="S243" s="128"/>
      <c r="T243" s="130">
        <f>SUM(T244:T253)</f>
        <v>0</v>
      </c>
      <c r="AR243" s="123" t="s">
        <v>81</v>
      </c>
      <c r="AT243" s="131" t="s">
        <v>72</v>
      </c>
      <c r="AU243" s="131" t="s">
        <v>81</v>
      </c>
      <c r="AY243" s="123" t="s">
        <v>121</v>
      </c>
      <c r="BK243" s="132">
        <f>SUM(BK244:BK253)</f>
        <v>0</v>
      </c>
    </row>
    <row r="244" spans="1:65" s="1" customFormat="1" ht="16.5" customHeight="1">
      <c r="A244" s="31"/>
      <c r="B244" s="135"/>
      <c r="C244" s="136" t="s">
        <v>390</v>
      </c>
      <c r="D244" s="136" t="s">
        <v>123</v>
      </c>
      <c r="E244" s="137" t="s">
        <v>391</v>
      </c>
      <c r="F244" s="138" t="s">
        <v>392</v>
      </c>
      <c r="G244" s="139" t="s">
        <v>183</v>
      </c>
      <c r="H244" s="140">
        <v>224.73500000000001</v>
      </c>
      <c r="I244" s="141"/>
      <c r="J244" s="142">
        <f>ROUND(I244*H244,2)</f>
        <v>0</v>
      </c>
      <c r="K244" s="143"/>
      <c r="L244" s="32"/>
      <c r="M244" s="144" t="s">
        <v>1</v>
      </c>
      <c r="N244" s="145" t="s">
        <v>38</v>
      </c>
      <c r="O244" s="57"/>
      <c r="P244" s="146">
        <f>O244*H244</f>
        <v>0</v>
      </c>
      <c r="Q244" s="146">
        <v>0</v>
      </c>
      <c r="R244" s="146">
        <f>Q244*H244</f>
        <v>0</v>
      </c>
      <c r="S244" s="146">
        <v>0</v>
      </c>
      <c r="T244" s="147">
        <f>S244*H244</f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48" t="s">
        <v>127</v>
      </c>
      <c r="AT244" s="148" t="s">
        <v>123</v>
      </c>
      <c r="AU244" s="148" t="s">
        <v>83</v>
      </c>
      <c r="AY244" s="16" t="s">
        <v>121</v>
      </c>
      <c r="BE244" s="149">
        <f>IF(N244="základní",J244,0)</f>
        <v>0</v>
      </c>
      <c r="BF244" s="149">
        <f>IF(N244="snížená",J244,0)</f>
        <v>0</v>
      </c>
      <c r="BG244" s="149">
        <f>IF(N244="zákl. přenesená",J244,0)</f>
        <v>0</v>
      </c>
      <c r="BH244" s="149">
        <f>IF(N244="sníž. přenesená",J244,0)</f>
        <v>0</v>
      </c>
      <c r="BI244" s="149">
        <f>IF(N244="nulová",J244,0)</f>
        <v>0</v>
      </c>
      <c r="BJ244" s="16" t="s">
        <v>81</v>
      </c>
      <c r="BK244" s="149">
        <f>ROUND(I244*H244,2)</f>
        <v>0</v>
      </c>
      <c r="BL244" s="16" t="s">
        <v>127</v>
      </c>
      <c r="BM244" s="148" t="s">
        <v>393</v>
      </c>
    </row>
    <row r="245" spans="1:65" s="1" customFormat="1" ht="24.15" customHeight="1">
      <c r="A245" s="31"/>
      <c r="B245" s="135"/>
      <c r="C245" s="136" t="s">
        <v>394</v>
      </c>
      <c r="D245" s="136" t="s">
        <v>123</v>
      </c>
      <c r="E245" s="137" t="s">
        <v>395</v>
      </c>
      <c r="F245" s="138" t="s">
        <v>396</v>
      </c>
      <c r="G245" s="139" t="s">
        <v>183</v>
      </c>
      <c r="H245" s="140">
        <v>2022.615</v>
      </c>
      <c r="I245" s="141"/>
      <c r="J245" s="142">
        <f>ROUND(I245*H245,2)</f>
        <v>0</v>
      </c>
      <c r="K245" s="143"/>
      <c r="L245" s="32"/>
      <c r="M245" s="144" t="s">
        <v>1</v>
      </c>
      <c r="N245" s="145" t="s">
        <v>38</v>
      </c>
      <c r="O245" s="57"/>
      <c r="P245" s="146">
        <f>O245*H245</f>
        <v>0</v>
      </c>
      <c r="Q245" s="146">
        <v>0</v>
      </c>
      <c r="R245" s="146">
        <f>Q245*H245</f>
        <v>0</v>
      </c>
      <c r="S245" s="146">
        <v>0</v>
      </c>
      <c r="T245" s="147">
        <f>S245*H245</f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48" t="s">
        <v>127</v>
      </c>
      <c r="AT245" s="148" t="s">
        <v>123</v>
      </c>
      <c r="AU245" s="148" t="s">
        <v>83</v>
      </c>
      <c r="AY245" s="16" t="s">
        <v>121</v>
      </c>
      <c r="BE245" s="149">
        <f>IF(N245="základní",J245,0)</f>
        <v>0</v>
      </c>
      <c r="BF245" s="149">
        <f>IF(N245="snížená",J245,0)</f>
        <v>0</v>
      </c>
      <c r="BG245" s="149">
        <f>IF(N245="zákl. přenesená",J245,0)</f>
        <v>0</v>
      </c>
      <c r="BH245" s="149">
        <f>IF(N245="sníž. přenesená",J245,0)</f>
        <v>0</v>
      </c>
      <c r="BI245" s="149">
        <f>IF(N245="nulová",J245,0)</f>
        <v>0</v>
      </c>
      <c r="BJ245" s="16" t="s">
        <v>81</v>
      </c>
      <c r="BK245" s="149">
        <f>ROUND(I245*H245,2)</f>
        <v>0</v>
      </c>
      <c r="BL245" s="16" t="s">
        <v>127</v>
      </c>
      <c r="BM245" s="148" t="s">
        <v>397</v>
      </c>
    </row>
    <row r="246" spans="1:65" s="13" customFormat="1">
      <c r="B246" s="158"/>
      <c r="D246" s="151" t="s">
        <v>149</v>
      </c>
      <c r="F246" s="160" t="s">
        <v>398</v>
      </c>
      <c r="H246" s="161">
        <v>2022.615</v>
      </c>
      <c r="I246" s="162"/>
      <c r="L246" s="158"/>
      <c r="M246" s="163"/>
      <c r="N246" s="164"/>
      <c r="O246" s="164"/>
      <c r="P246" s="164"/>
      <c r="Q246" s="164"/>
      <c r="R246" s="164"/>
      <c r="S246" s="164"/>
      <c r="T246" s="165"/>
      <c r="AT246" s="159" t="s">
        <v>149</v>
      </c>
      <c r="AU246" s="159" t="s">
        <v>83</v>
      </c>
      <c r="AV246" s="13" t="s">
        <v>83</v>
      </c>
      <c r="AW246" s="13" t="s">
        <v>3</v>
      </c>
      <c r="AX246" s="13" t="s">
        <v>81</v>
      </c>
      <c r="AY246" s="159" t="s">
        <v>121</v>
      </c>
    </row>
    <row r="247" spans="1:65" s="1" customFormat="1" ht="24.15" customHeight="1">
      <c r="A247" s="31"/>
      <c r="B247" s="135"/>
      <c r="C247" s="136" t="s">
        <v>399</v>
      </c>
      <c r="D247" s="136" t="s">
        <v>123</v>
      </c>
      <c r="E247" s="137" t="s">
        <v>400</v>
      </c>
      <c r="F247" s="138" t="s">
        <v>401</v>
      </c>
      <c r="G247" s="139" t="s">
        <v>183</v>
      </c>
      <c r="H247" s="140">
        <v>224.73500000000001</v>
      </c>
      <c r="I247" s="141"/>
      <c r="J247" s="142">
        <f>ROUND(I247*H247,2)</f>
        <v>0</v>
      </c>
      <c r="K247" s="143"/>
      <c r="L247" s="32"/>
      <c r="M247" s="144" t="s">
        <v>1</v>
      </c>
      <c r="N247" s="145" t="s">
        <v>38</v>
      </c>
      <c r="O247" s="57"/>
      <c r="P247" s="146">
        <f>O247*H247</f>
        <v>0</v>
      </c>
      <c r="Q247" s="146">
        <v>0</v>
      </c>
      <c r="R247" s="146">
        <f>Q247*H247</f>
        <v>0</v>
      </c>
      <c r="S247" s="146">
        <v>0</v>
      </c>
      <c r="T247" s="147">
        <f>S247*H247</f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48" t="s">
        <v>127</v>
      </c>
      <c r="AT247" s="148" t="s">
        <v>123</v>
      </c>
      <c r="AU247" s="148" t="s">
        <v>83</v>
      </c>
      <c r="AY247" s="16" t="s">
        <v>121</v>
      </c>
      <c r="BE247" s="149">
        <f>IF(N247="základní",J247,0)</f>
        <v>0</v>
      </c>
      <c r="BF247" s="149">
        <f>IF(N247="snížená",J247,0)</f>
        <v>0</v>
      </c>
      <c r="BG247" s="149">
        <f>IF(N247="zákl. přenesená",J247,0)</f>
        <v>0</v>
      </c>
      <c r="BH247" s="149">
        <f>IF(N247="sníž. přenesená",J247,0)</f>
        <v>0</v>
      </c>
      <c r="BI247" s="149">
        <f>IF(N247="nulová",J247,0)</f>
        <v>0</v>
      </c>
      <c r="BJ247" s="16" t="s">
        <v>81</v>
      </c>
      <c r="BK247" s="149">
        <f>ROUND(I247*H247,2)</f>
        <v>0</v>
      </c>
      <c r="BL247" s="16" t="s">
        <v>127</v>
      </c>
      <c r="BM247" s="148" t="s">
        <v>402</v>
      </c>
    </row>
    <row r="248" spans="1:65" s="1" customFormat="1" ht="37.950000000000003" customHeight="1">
      <c r="A248" s="31"/>
      <c r="B248" s="135"/>
      <c r="C248" s="136" t="s">
        <v>403</v>
      </c>
      <c r="D248" s="136" t="s">
        <v>123</v>
      </c>
      <c r="E248" s="137" t="s">
        <v>404</v>
      </c>
      <c r="F248" s="138" t="s">
        <v>405</v>
      </c>
      <c r="G248" s="139" t="s">
        <v>183</v>
      </c>
      <c r="H248" s="140">
        <v>108.66500000000001</v>
      </c>
      <c r="I248" s="141"/>
      <c r="J248" s="142">
        <f>ROUND(I248*H248,2)</f>
        <v>0</v>
      </c>
      <c r="K248" s="143"/>
      <c r="L248" s="32"/>
      <c r="M248" s="144" t="s">
        <v>1</v>
      </c>
      <c r="N248" s="145" t="s">
        <v>38</v>
      </c>
      <c r="O248" s="57"/>
      <c r="P248" s="146">
        <f>O248*H248</f>
        <v>0</v>
      </c>
      <c r="Q248" s="146">
        <v>0</v>
      </c>
      <c r="R248" s="146">
        <f>Q248*H248</f>
        <v>0</v>
      </c>
      <c r="S248" s="146">
        <v>0</v>
      </c>
      <c r="T248" s="147">
        <f>S248*H248</f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48" t="s">
        <v>127</v>
      </c>
      <c r="AT248" s="148" t="s">
        <v>123</v>
      </c>
      <c r="AU248" s="148" t="s">
        <v>83</v>
      </c>
      <c r="AY248" s="16" t="s">
        <v>121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6" t="s">
        <v>81</v>
      </c>
      <c r="BK248" s="149">
        <f>ROUND(I248*H248,2)</f>
        <v>0</v>
      </c>
      <c r="BL248" s="16" t="s">
        <v>127</v>
      </c>
      <c r="BM248" s="148" t="s">
        <v>406</v>
      </c>
    </row>
    <row r="249" spans="1:65" s="13" customFormat="1">
      <c r="B249" s="158"/>
      <c r="D249" s="151" t="s">
        <v>149</v>
      </c>
      <c r="E249" s="159" t="s">
        <v>1</v>
      </c>
      <c r="F249" s="160" t="s">
        <v>407</v>
      </c>
      <c r="H249" s="161">
        <v>108.66500000000001</v>
      </c>
      <c r="I249" s="162"/>
      <c r="L249" s="158"/>
      <c r="M249" s="163"/>
      <c r="N249" s="164"/>
      <c r="O249" s="164"/>
      <c r="P249" s="164"/>
      <c r="Q249" s="164"/>
      <c r="R249" s="164"/>
      <c r="S249" s="164"/>
      <c r="T249" s="165"/>
      <c r="AT249" s="159" t="s">
        <v>149</v>
      </c>
      <c r="AU249" s="159" t="s">
        <v>83</v>
      </c>
      <c r="AV249" s="13" t="s">
        <v>83</v>
      </c>
      <c r="AW249" s="13" t="s">
        <v>30</v>
      </c>
      <c r="AX249" s="13" t="s">
        <v>81</v>
      </c>
      <c r="AY249" s="159" t="s">
        <v>121</v>
      </c>
    </row>
    <row r="250" spans="1:65" s="1" customFormat="1" ht="37.950000000000003" customHeight="1">
      <c r="A250" s="31"/>
      <c r="B250" s="135"/>
      <c r="C250" s="136" t="s">
        <v>408</v>
      </c>
      <c r="D250" s="136" t="s">
        <v>123</v>
      </c>
      <c r="E250" s="137" t="s">
        <v>409</v>
      </c>
      <c r="F250" s="138" t="s">
        <v>410</v>
      </c>
      <c r="G250" s="139" t="s">
        <v>183</v>
      </c>
      <c r="H250" s="140">
        <v>12.54</v>
      </c>
      <c r="I250" s="141"/>
      <c r="J250" s="142">
        <f>ROUND(I250*H250,2)</f>
        <v>0</v>
      </c>
      <c r="K250" s="143"/>
      <c r="L250" s="32"/>
      <c r="M250" s="144" t="s">
        <v>1</v>
      </c>
      <c r="N250" s="145" t="s">
        <v>38</v>
      </c>
      <c r="O250" s="57"/>
      <c r="P250" s="146">
        <f>O250*H250</f>
        <v>0</v>
      </c>
      <c r="Q250" s="146">
        <v>0</v>
      </c>
      <c r="R250" s="146">
        <f>Q250*H250</f>
        <v>0</v>
      </c>
      <c r="S250" s="146">
        <v>0</v>
      </c>
      <c r="T250" s="147">
        <f>S250*H250</f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48" t="s">
        <v>127</v>
      </c>
      <c r="AT250" s="148" t="s">
        <v>123</v>
      </c>
      <c r="AU250" s="148" t="s">
        <v>83</v>
      </c>
      <c r="AY250" s="16" t="s">
        <v>121</v>
      </c>
      <c r="BE250" s="149">
        <f>IF(N250="základní",J250,0)</f>
        <v>0</v>
      </c>
      <c r="BF250" s="149">
        <f>IF(N250="snížená",J250,0)</f>
        <v>0</v>
      </c>
      <c r="BG250" s="149">
        <f>IF(N250="zákl. přenesená",J250,0)</f>
        <v>0</v>
      </c>
      <c r="BH250" s="149">
        <f>IF(N250="sníž. přenesená",J250,0)</f>
        <v>0</v>
      </c>
      <c r="BI250" s="149">
        <f>IF(N250="nulová",J250,0)</f>
        <v>0</v>
      </c>
      <c r="BJ250" s="16" t="s">
        <v>81</v>
      </c>
      <c r="BK250" s="149">
        <f>ROUND(I250*H250,2)</f>
        <v>0</v>
      </c>
      <c r="BL250" s="16" t="s">
        <v>127</v>
      </c>
      <c r="BM250" s="148" t="s">
        <v>411</v>
      </c>
    </row>
    <row r="251" spans="1:65" s="13" customFormat="1">
      <c r="B251" s="158"/>
      <c r="D251" s="151" t="s">
        <v>149</v>
      </c>
      <c r="E251" s="159" t="s">
        <v>1</v>
      </c>
      <c r="F251" s="160" t="s">
        <v>412</v>
      </c>
      <c r="H251" s="161">
        <v>12.54</v>
      </c>
      <c r="I251" s="162"/>
      <c r="L251" s="158"/>
      <c r="M251" s="163"/>
      <c r="N251" s="164"/>
      <c r="O251" s="164"/>
      <c r="P251" s="164"/>
      <c r="Q251" s="164"/>
      <c r="R251" s="164"/>
      <c r="S251" s="164"/>
      <c r="T251" s="165"/>
      <c r="AT251" s="159" t="s">
        <v>149</v>
      </c>
      <c r="AU251" s="159" t="s">
        <v>83</v>
      </c>
      <c r="AV251" s="13" t="s">
        <v>83</v>
      </c>
      <c r="AW251" s="13" t="s">
        <v>30</v>
      </c>
      <c r="AX251" s="13" t="s">
        <v>81</v>
      </c>
      <c r="AY251" s="159" t="s">
        <v>121</v>
      </c>
    </row>
    <row r="252" spans="1:65" s="1" customFormat="1" ht="44.25" customHeight="1">
      <c r="A252" s="31"/>
      <c r="B252" s="135"/>
      <c r="C252" s="136" t="s">
        <v>413</v>
      </c>
      <c r="D252" s="136" t="s">
        <v>123</v>
      </c>
      <c r="E252" s="137" t="s">
        <v>414</v>
      </c>
      <c r="F252" s="138" t="s">
        <v>415</v>
      </c>
      <c r="G252" s="139" t="s">
        <v>183</v>
      </c>
      <c r="H252" s="140">
        <v>103.53</v>
      </c>
      <c r="I252" s="141"/>
      <c r="J252" s="142">
        <f>ROUND(I252*H252,2)</f>
        <v>0</v>
      </c>
      <c r="K252" s="143"/>
      <c r="L252" s="32"/>
      <c r="M252" s="144" t="s">
        <v>1</v>
      </c>
      <c r="N252" s="145" t="s">
        <v>38</v>
      </c>
      <c r="O252" s="57"/>
      <c r="P252" s="146">
        <f>O252*H252</f>
        <v>0</v>
      </c>
      <c r="Q252" s="146">
        <v>0</v>
      </c>
      <c r="R252" s="146">
        <f>Q252*H252</f>
        <v>0</v>
      </c>
      <c r="S252" s="146">
        <v>0</v>
      </c>
      <c r="T252" s="147">
        <f>S252*H252</f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48" t="s">
        <v>127</v>
      </c>
      <c r="AT252" s="148" t="s">
        <v>123</v>
      </c>
      <c r="AU252" s="148" t="s">
        <v>83</v>
      </c>
      <c r="AY252" s="16" t="s">
        <v>121</v>
      </c>
      <c r="BE252" s="149">
        <f>IF(N252="základní",J252,0)</f>
        <v>0</v>
      </c>
      <c r="BF252" s="149">
        <f>IF(N252="snížená",J252,0)</f>
        <v>0</v>
      </c>
      <c r="BG252" s="149">
        <f>IF(N252="zákl. přenesená",J252,0)</f>
        <v>0</v>
      </c>
      <c r="BH252" s="149">
        <f>IF(N252="sníž. přenesená",J252,0)</f>
        <v>0</v>
      </c>
      <c r="BI252" s="149">
        <f>IF(N252="nulová",J252,0)</f>
        <v>0</v>
      </c>
      <c r="BJ252" s="16" t="s">
        <v>81</v>
      </c>
      <c r="BK252" s="149">
        <f>ROUND(I252*H252,2)</f>
        <v>0</v>
      </c>
      <c r="BL252" s="16" t="s">
        <v>127</v>
      </c>
      <c r="BM252" s="148" t="s">
        <v>416</v>
      </c>
    </row>
    <row r="253" spans="1:65" s="13" customFormat="1">
      <c r="B253" s="158"/>
      <c r="D253" s="151" t="s">
        <v>149</v>
      </c>
      <c r="E253" s="159" t="s">
        <v>1</v>
      </c>
      <c r="F253" s="160" t="s">
        <v>417</v>
      </c>
      <c r="H253" s="161">
        <v>103.53</v>
      </c>
      <c r="I253" s="162"/>
      <c r="L253" s="158"/>
      <c r="M253" s="163"/>
      <c r="N253" s="164"/>
      <c r="O253" s="164"/>
      <c r="P253" s="164"/>
      <c r="Q253" s="164"/>
      <c r="R253" s="164"/>
      <c r="S253" s="164"/>
      <c r="T253" s="165"/>
      <c r="AT253" s="159" t="s">
        <v>149</v>
      </c>
      <c r="AU253" s="159" t="s">
        <v>83</v>
      </c>
      <c r="AV253" s="13" t="s">
        <v>83</v>
      </c>
      <c r="AW253" s="13" t="s">
        <v>30</v>
      </c>
      <c r="AX253" s="13" t="s">
        <v>81</v>
      </c>
      <c r="AY253" s="159" t="s">
        <v>121</v>
      </c>
    </row>
    <row r="254" spans="1:65" s="11" customFormat="1" ht="22.95" customHeight="1">
      <c r="B254" s="122"/>
      <c r="D254" s="123" t="s">
        <v>72</v>
      </c>
      <c r="E254" s="133" t="s">
        <v>418</v>
      </c>
      <c r="F254" s="133" t="s">
        <v>419</v>
      </c>
      <c r="I254" s="125"/>
      <c r="J254" s="134">
        <f>BK254</f>
        <v>0</v>
      </c>
      <c r="L254" s="122"/>
      <c r="M254" s="127"/>
      <c r="N254" s="128"/>
      <c r="O254" s="128"/>
      <c r="P254" s="129">
        <f>P255</f>
        <v>0</v>
      </c>
      <c r="Q254" s="128"/>
      <c r="R254" s="129">
        <f>R255</f>
        <v>0</v>
      </c>
      <c r="S254" s="128"/>
      <c r="T254" s="130">
        <f>T255</f>
        <v>0</v>
      </c>
      <c r="AR254" s="123" t="s">
        <v>81</v>
      </c>
      <c r="AT254" s="131" t="s">
        <v>72</v>
      </c>
      <c r="AU254" s="131" t="s">
        <v>81</v>
      </c>
      <c r="AY254" s="123" t="s">
        <v>121</v>
      </c>
      <c r="BK254" s="132">
        <f>BK255</f>
        <v>0</v>
      </c>
    </row>
    <row r="255" spans="1:65" s="1" customFormat="1" ht="33" customHeight="1">
      <c r="A255" s="31"/>
      <c r="B255" s="135"/>
      <c r="C255" s="136" t="s">
        <v>420</v>
      </c>
      <c r="D255" s="136" t="s">
        <v>123</v>
      </c>
      <c r="E255" s="137" t="s">
        <v>421</v>
      </c>
      <c r="F255" s="138" t="s">
        <v>422</v>
      </c>
      <c r="G255" s="139" t="s">
        <v>183</v>
      </c>
      <c r="H255" s="140">
        <v>131.24199999999999</v>
      </c>
      <c r="I255" s="141"/>
      <c r="J255" s="142">
        <f>ROUND(I255*H255,2)</f>
        <v>0</v>
      </c>
      <c r="K255" s="143"/>
      <c r="L255" s="32"/>
      <c r="M255" s="144" t="s">
        <v>1</v>
      </c>
      <c r="N255" s="145" t="s">
        <v>38</v>
      </c>
      <c r="O255" s="57"/>
      <c r="P255" s="146">
        <f>O255*H255</f>
        <v>0</v>
      </c>
      <c r="Q255" s="146">
        <v>0</v>
      </c>
      <c r="R255" s="146">
        <f>Q255*H255</f>
        <v>0</v>
      </c>
      <c r="S255" s="146">
        <v>0</v>
      </c>
      <c r="T255" s="147">
        <f>S255*H255</f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48" t="s">
        <v>127</v>
      </c>
      <c r="AT255" s="148" t="s">
        <v>123</v>
      </c>
      <c r="AU255" s="148" t="s">
        <v>83</v>
      </c>
      <c r="AY255" s="16" t="s">
        <v>121</v>
      </c>
      <c r="BE255" s="149">
        <f>IF(N255="základní",J255,0)</f>
        <v>0</v>
      </c>
      <c r="BF255" s="149">
        <f>IF(N255="snížená",J255,0)</f>
        <v>0</v>
      </c>
      <c r="BG255" s="149">
        <f>IF(N255="zákl. přenesená",J255,0)</f>
        <v>0</v>
      </c>
      <c r="BH255" s="149">
        <f>IF(N255="sníž. přenesená",J255,0)</f>
        <v>0</v>
      </c>
      <c r="BI255" s="149">
        <f>IF(N255="nulová",J255,0)</f>
        <v>0</v>
      </c>
      <c r="BJ255" s="16" t="s">
        <v>81</v>
      </c>
      <c r="BK255" s="149">
        <f>ROUND(I255*H255,2)</f>
        <v>0</v>
      </c>
      <c r="BL255" s="16" t="s">
        <v>127</v>
      </c>
      <c r="BM255" s="148" t="s">
        <v>423</v>
      </c>
    </row>
    <row r="256" spans="1:65" s="11" customFormat="1" ht="25.95" customHeight="1">
      <c r="B256" s="122"/>
      <c r="D256" s="123" t="s">
        <v>72</v>
      </c>
      <c r="E256" s="124" t="s">
        <v>424</v>
      </c>
      <c r="F256" s="124" t="s">
        <v>425</v>
      </c>
      <c r="I256" s="125"/>
      <c r="J256" s="126">
        <f>BK256</f>
        <v>0</v>
      </c>
      <c r="L256" s="122"/>
      <c r="M256" s="127"/>
      <c r="N256" s="128"/>
      <c r="O256" s="128"/>
      <c r="P256" s="129">
        <f>P257</f>
        <v>0</v>
      </c>
      <c r="Q256" s="128"/>
      <c r="R256" s="129">
        <f>R257</f>
        <v>5.9284799999999999E-2</v>
      </c>
      <c r="S256" s="128"/>
      <c r="T256" s="130">
        <f>T257</f>
        <v>0</v>
      </c>
      <c r="AR256" s="123" t="s">
        <v>83</v>
      </c>
      <c r="AT256" s="131" t="s">
        <v>72</v>
      </c>
      <c r="AU256" s="131" t="s">
        <v>73</v>
      </c>
      <c r="AY256" s="123" t="s">
        <v>121</v>
      </c>
      <c r="BK256" s="132">
        <f>BK257</f>
        <v>0</v>
      </c>
    </row>
    <row r="257" spans="1:65" s="11" customFormat="1" ht="22.95" customHeight="1">
      <c r="B257" s="122"/>
      <c r="D257" s="123" t="s">
        <v>72</v>
      </c>
      <c r="E257" s="133" t="s">
        <v>426</v>
      </c>
      <c r="F257" s="133" t="s">
        <v>427</v>
      </c>
      <c r="I257" s="125"/>
      <c r="J257" s="134">
        <f>BK257</f>
        <v>0</v>
      </c>
      <c r="L257" s="122"/>
      <c r="M257" s="127"/>
      <c r="N257" s="128"/>
      <c r="O257" s="128"/>
      <c r="P257" s="129">
        <f>SUM(P258:P261)</f>
        <v>0</v>
      </c>
      <c r="Q257" s="128"/>
      <c r="R257" s="129">
        <f>SUM(R258:R261)</f>
        <v>5.9284799999999999E-2</v>
      </c>
      <c r="S257" s="128"/>
      <c r="T257" s="130">
        <f>SUM(T258:T261)</f>
        <v>0</v>
      </c>
      <c r="AR257" s="123" t="s">
        <v>83</v>
      </c>
      <c r="AT257" s="131" t="s">
        <v>72</v>
      </c>
      <c r="AU257" s="131" t="s">
        <v>81</v>
      </c>
      <c r="AY257" s="123" t="s">
        <v>121</v>
      </c>
      <c r="BK257" s="132">
        <f>SUM(BK258:BK261)</f>
        <v>0</v>
      </c>
    </row>
    <row r="258" spans="1:65" s="1" customFormat="1" ht="24.15" customHeight="1">
      <c r="A258" s="31"/>
      <c r="B258" s="135"/>
      <c r="C258" s="136" t="s">
        <v>428</v>
      </c>
      <c r="D258" s="136" t="s">
        <v>123</v>
      </c>
      <c r="E258" s="137" t="s">
        <v>429</v>
      </c>
      <c r="F258" s="138" t="s">
        <v>430</v>
      </c>
      <c r="G258" s="139" t="s">
        <v>126</v>
      </c>
      <c r="H258" s="140">
        <v>67</v>
      </c>
      <c r="I258" s="141"/>
      <c r="J258" s="142">
        <f>ROUND(I258*H258,2)</f>
        <v>0</v>
      </c>
      <c r="K258" s="143"/>
      <c r="L258" s="32"/>
      <c r="M258" s="144" t="s">
        <v>1</v>
      </c>
      <c r="N258" s="145" t="s">
        <v>38</v>
      </c>
      <c r="O258" s="57"/>
      <c r="P258" s="146">
        <f>O258*H258</f>
        <v>0</v>
      </c>
      <c r="Q258" s="146">
        <v>4.0000000000000002E-4</v>
      </c>
      <c r="R258" s="146">
        <f>Q258*H258</f>
        <v>2.6800000000000001E-2</v>
      </c>
      <c r="S258" s="146">
        <v>0</v>
      </c>
      <c r="T258" s="147">
        <f>S258*H258</f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48" t="s">
        <v>207</v>
      </c>
      <c r="AT258" s="148" t="s">
        <v>123</v>
      </c>
      <c r="AU258" s="148" t="s">
        <v>83</v>
      </c>
      <c r="AY258" s="16" t="s">
        <v>121</v>
      </c>
      <c r="BE258" s="149">
        <f>IF(N258="základní",J258,0)</f>
        <v>0</v>
      </c>
      <c r="BF258" s="149">
        <f>IF(N258="snížená",J258,0)</f>
        <v>0</v>
      </c>
      <c r="BG258" s="149">
        <f>IF(N258="zákl. přenesená",J258,0)</f>
        <v>0</v>
      </c>
      <c r="BH258" s="149">
        <f>IF(N258="sníž. přenesená",J258,0)</f>
        <v>0</v>
      </c>
      <c r="BI258" s="149">
        <f>IF(N258="nulová",J258,0)</f>
        <v>0</v>
      </c>
      <c r="BJ258" s="16" t="s">
        <v>81</v>
      </c>
      <c r="BK258" s="149">
        <f>ROUND(I258*H258,2)</f>
        <v>0</v>
      </c>
      <c r="BL258" s="16" t="s">
        <v>207</v>
      </c>
      <c r="BM258" s="148" t="s">
        <v>431</v>
      </c>
    </row>
    <row r="259" spans="1:65" s="13" customFormat="1">
      <c r="B259" s="158"/>
      <c r="D259" s="151" t="s">
        <v>149</v>
      </c>
      <c r="E259" s="159" t="s">
        <v>1</v>
      </c>
      <c r="F259" s="160" t="s">
        <v>432</v>
      </c>
      <c r="H259" s="161">
        <v>67</v>
      </c>
      <c r="I259" s="162"/>
      <c r="L259" s="158"/>
      <c r="M259" s="163"/>
      <c r="N259" s="164"/>
      <c r="O259" s="164"/>
      <c r="P259" s="164"/>
      <c r="Q259" s="164"/>
      <c r="R259" s="164"/>
      <c r="S259" s="164"/>
      <c r="T259" s="165"/>
      <c r="AT259" s="159" t="s">
        <v>149</v>
      </c>
      <c r="AU259" s="159" t="s">
        <v>83</v>
      </c>
      <c r="AV259" s="13" t="s">
        <v>83</v>
      </c>
      <c r="AW259" s="13" t="s">
        <v>30</v>
      </c>
      <c r="AX259" s="13" t="s">
        <v>81</v>
      </c>
      <c r="AY259" s="159" t="s">
        <v>121</v>
      </c>
    </row>
    <row r="260" spans="1:65" s="1" customFormat="1" ht="24.15" customHeight="1">
      <c r="A260" s="31"/>
      <c r="B260" s="135"/>
      <c r="C260" s="136" t="s">
        <v>433</v>
      </c>
      <c r="D260" s="136" t="s">
        <v>123</v>
      </c>
      <c r="E260" s="137" t="s">
        <v>434</v>
      </c>
      <c r="F260" s="138" t="s">
        <v>435</v>
      </c>
      <c r="G260" s="139" t="s">
        <v>138</v>
      </c>
      <c r="H260" s="140">
        <v>203.03</v>
      </c>
      <c r="I260" s="141"/>
      <c r="J260" s="142">
        <f>ROUND(I260*H260,2)</f>
        <v>0</v>
      </c>
      <c r="K260" s="143"/>
      <c r="L260" s="32"/>
      <c r="M260" s="144" t="s">
        <v>1</v>
      </c>
      <c r="N260" s="145" t="s">
        <v>38</v>
      </c>
      <c r="O260" s="57"/>
      <c r="P260" s="146">
        <f>O260*H260</f>
        <v>0</v>
      </c>
      <c r="Q260" s="146">
        <v>1.6000000000000001E-4</v>
      </c>
      <c r="R260" s="146">
        <f>Q260*H260</f>
        <v>3.2484800000000001E-2</v>
      </c>
      <c r="S260" s="146">
        <v>0</v>
      </c>
      <c r="T260" s="147">
        <f>S260*H260</f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48" t="s">
        <v>207</v>
      </c>
      <c r="AT260" s="148" t="s">
        <v>123</v>
      </c>
      <c r="AU260" s="148" t="s">
        <v>83</v>
      </c>
      <c r="AY260" s="16" t="s">
        <v>121</v>
      </c>
      <c r="BE260" s="149">
        <f>IF(N260="základní",J260,0)</f>
        <v>0</v>
      </c>
      <c r="BF260" s="149">
        <f>IF(N260="snížená",J260,0)</f>
        <v>0</v>
      </c>
      <c r="BG260" s="149">
        <f>IF(N260="zákl. přenesená",J260,0)</f>
        <v>0</v>
      </c>
      <c r="BH260" s="149">
        <f>IF(N260="sníž. přenesená",J260,0)</f>
        <v>0</v>
      </c>
      <c r="BI260" s="149">
        <f>IF(N260="nulová",J260,0)</f>
        <v>0</v>
      </c>
      <c r="BJ260" s="16" t="s">
        <v>81</v>
      </c>
      <c r="BK260" s="149">
        <f>ROUND(I260*H260,2)</f>
        <v>0</v>
      </c>
      <c r="BL260" s="16" t="s">
        <v>207</v>
      </c>
      <c r="BM260" s="148" t="s">
        <v>436</v>
      </c>
    </row>
    <row r="261" spans="1:65" s="1" customFormat="1" ht="24.15" customHeight="1">
      <c r="A261" s="31"/>
      <c r="B261" s="135"/>
      <c r="C261" s="136" t="s">
        <v>437</v>
      </c>
      <c r="D261" s="136" t="s">
        <v>123</v>
      </c>
      <c r="E261" s="137" t="s">
        <v>438</v>
      </c>
      <c r="F261" s="138" t="s">
        <v>439</v>
      </c>
      <c r="G261" s="139" t="s">
        <v>183</v>
      </c>
      <c r="H261" s="140">
        <v>5.8999999999999997E-2</v>
      </c>
      <c r="I261" s="141"/>
      <c r="J261" s="142">
        <f>ROUND(I261*H261,2)</f>
        <v>0</v>
      </c>
      <c r="K261" s="143"/>
      <c r="L261" s="32"/>
      <c r="M261" s="144" t="s">
        <v>1</v>
      </c>
      <c r="N261" s="145" t="s">
        <v>38</v>
      </c>
      <c r="O261" s="57"/>
      <c r="P261" s="146">
        <f>O261*H261</f>
        <v>0</v>
      </c>
      <c r="Q261" s="146">
        <v>0</v>
      </c>
      <c r="R261" s="146">
        <f>Q261*H261</f>
        <v>0</v>
      </c>
      <c r="S261" s="146">
        <v>0</v>
      </c>
      <c r="T261" s="147">
        <f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48" t="s">
        <v>207</v>
      </c>
      <c r="AT261" s="148" t="s">
        <v>123</v>
      </c>
      <c r="AU261" s="148" t="s">
        <v>83</v>
      </c>
      <c r="AY261" s="16" t="s">
        <v>121</v>
      </c>
      <c r="BE261" s="149">
        <f>IF(N261="základní",J261,0)</f>
        <v>0</v>
      </c>
      <c r="BF261" s="149">
        <f>IF(N261="snížená",J261,0)</f>
        <v>0</v>
      </c>
      <c r="BG261" s="149">
        <f>IF(N261="zákl. přenesená",J261,0)</f>
        <v>0</v>
      </c>
      <c r="BH261" s="149">
        <f>IF(N261="sníž. přenesená",J261,0)</f>
        <v>0</v>
      </c>
      <c r="BI261" s="149">
        <f>IF(N261="nulová",J261,0)</f>
        <v>0</v>
      </c>
      <c r="BJ261" s="16" t="s">
        <v>81</v>
      </c>
      <c r="BK261" s="149">
        <f>ROUND(I261*H261,2)</f>
        <v>0</v>
      </c>
      <c r="BL261" s="16" t="s">
        <v>207</v>
      </c>
      <c r="BM261" s="148" t="s">
        <v>440</v>
      </c>
    </row>
    <row r="262" spans="1:65" s="11" customFormat="1" ht="25.95" customHeight="1">
      <c r="B262" s="122"/>
      <c r="D262" s="123" t="s">
        <v>72</v>
      </c>
      <c r="E262" s="124" t="s">
        <v>441</v>
      </c>
      <c r="F262" s="124" t="s">
        <v>442</v>
      </c>
      <c r="I262" s="125"/>
      <c r="J262" s="126">
        <f>BK262</f>
        <v>0</v>
      </c>
      <c r="L262" s="122"/>
      <c r="M262" s="127"/>
      <c r="N262" s="128"/>
      <c r="O262" s="128"/>
      <c r="P262" s="129">
        <f>P263</f>
        <v>0</v>
      </c>
      <c r="Q262" s="128"/>
      <c r="R262" s="129">
        <f>R263</f>
        <v>0</v>
      </c>
      <c r="S262" s="128"/>
      <c r="T262" s="130">
        <f>T263</f>
        <v>0</v>
      </c>
      <c r="AR262" s="123" t="s">
        <v>140</v>
      </c>
      <c r="AT262" s="131" t="s">
        <v>72</v>
      </c>
      <c r="AU262" s="131" t="s">
        <v>73</v>
      </c>
      <c r="AY262" s="123" t="s">
        <v>121</v>
      </c>
      <c r="BK262" s="132">
        <f>BK263</f>
        <v>0</v>
      </c>
    </row>
    <row r="263" spans="1:65" s="11" customFormat="1" ht="22.95" customHeight="1">
      <c r="B263" s="122"/>
      <c r="D263" s="123" t="s">
        <v>72</v>
      </c>
      <c r="E263" s="133" t="s">
        <v>443</v>
      </c>
      <c r="F263" s="133" t="s">
        <v>442</v>
      </c>
      <c r="I263" s="125"/>
      <c r="J263" s="134">
        <f>BK263</f>
        <v>0</v>
      </c>
      <c r="L263" s="122"/>
      <c r="M263" s="127"/>
      <c r="N263" s="128"/>
      <c r="O263" s="128"/>
      <c r="P263" s="129">
        <f>SUM(P264:P270)</f>
        <v>0</v>
      </c>
      <c r="Q263" s="128"/>
      <c r="R263" s="129">
        <f>SUM(R264:R270)</f>
        <v>0</v>
      </c>
      <c r="S263" s="128"/>
      <c r="T263" s="130">
        <f>SUM(T264:T270)</f>
        <v>0</v>
      </c>
      <c r="AR263" s="123" t="s">
        <v>140</v>
      </c>
      <c r="AT263" s="131" t="s">
        <v>72</v>
      </c>
      <c r="AU263" s="131" t="s">
        <v>81</v>
      </c>
      <c r="AY263" s="123" t="s">
        <v>121</v>
      </c>
      <c r="BK263" s="132">
        <f>SUM(BK264:BK270)</f>
        <v>0</v>
      </c>
    </row>
    <row r="264" spans="1:65" s="1" customFormat="1" ht="37.950000000000003" customHeight="1">
      <c r="A264" s="31"/>
      <c r="B264" s="135"/>
      <c r="C264" s="136" t="s">
        <v>444</v>
      </c>
      <c r="D264" s="136" t="s">
        <v>123</v>
      </c>
      <c r="E264" s="137" t="s">
        <v>445</v>
      </c>
      <c r="F264" s="138" t="s">
        <v>446</v>
      </c>
      <c r="G264" s="139" t="s">
        <v>447</v>
      </c>
      <c r="H264" s="140">
        <v>1</v>
      </c>
      <c r="I264" s="141"/>
      <c r="J264" s="142">
        <f t="shared" ref="J264:J270" si="20">ROUND(I264*H264,2)</f>
        <v>0</v>
      </c>
      <c r="K264" s="143"/>
      <c r="L264" s="32"/>
      <c r="M264" s="144" t="s">
        <v>1</v>
      </c>
      <c r="N264" s="145" t="s">
        <v>38</v>
      </c>
      <c r="O264" s="57"/>
      <c r="P264" s="146">
        <f t="shared" ref="P264:P270" si="21">O264*H264</f>
        <v>0</v>
      </c>
      <c r="Q264" s="146">
        <v>0</v>
      </c>
      <c r="R264" s="146">
        <f t="shared" ref="R264:R270" si="22">Q264*H264</f>
        <v>0</v>
      </c>
      <c r="S264" s="146">
        <v>0</v>
      </c>
      <c r="T264" s="147">
        <f t="shared" ref="T264:T270" si="23">S264*H264</f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48" t="s">
        <v>448</v>
      </c>
      <c r="AT264" s="148" t="s">
        <v>123</v>
      </c>
      <c r="AU264" s="148" t="s">
        <v>83</v>
      </c>
      <c r="AY264" s="16" t="s">
        <v>121</v>
      </c>
      <c r="BE264" s="149">
        <f t="shared" ref="BE264:BE270" si="24">IF(N264="základní",J264,0)</f>
        <v>0</v>
      </c>
      <c r="BF264" s="149">
        <f t="shared" ref="BF264:BF270" si="25">IF(N264="snížená",J264,0)</f>
        <v>0</v>
      </c>
      <c r="BG264" s="149">
        <f t="shared" ref="BG264:BG270" si="26">IF(N264="zákl. přenesená",J264,0)</f>
        <v>0</v>
      </c>
      <c r="BH264" s="149">
        <f t="shared" ref="BH264:BH270" si="27">IF(N264="sníž. přenesená",J264,0)</f>
        <v>0</v>
      </c>
      <c r="BI264" s="149">
        <f t="shared" ref="BI264:BI270" si="28">IF(N264="nulová",J264,0)</f>
        <v>0</v>
      </c>
      <c r="BJ264" s="16" t="s">
        <v>81</v>
      </c>
      <c r="BK264" s="149">
        <f t="shared" ref="BK264:BK270" si="29">ROUND(I264*H264,2)</f>
        <v>0</v>
      </c>
      <c r="BL264" s="16" t="s">
        <v>448</v>
      </c>
      <c r="BM264" s="148" t="s">
        <v>449</v>
      </c>
    </row>
    <row r="265" spans="1:65" s="1" customFormat="1" ht="16.5" customHeight="1">
      <c r="A265" s="31"/>
      <c r="B265" s="135"/>
      <c r="C265" s="136" t="s">
        <v>450</v>
      </c>
      <c r="D265" s="136" t="s">
        <v>123</v>
      </c>
      <c r="E265" s="137" t="s">
        <v>451</v>
      </c>
      <c r="F265" s="138" t="s">
        <v>452</v>
      </c>
      <c r="G265" s="139" t="s">
        <v>447</v>
      </c>
      <c r="H265" s="140">
        <v>1</v>
      </c>
      <c r="I265" s="141"/>
      <c r="J265" s="142">
        <f t="shared" si="20"/>
        <v>0</v>
      </c>
      <c r="K265" s="143"/>
      <c r="L265" s="32"/>
      <c r="M265" s="144" t="s">
        <v>1</v>
      </c>
      <c r="N265" s="145" t="s">
        <v>38</v>
      </c>
      <c r="O265" s="57"/>
      <c r="P265" s="146">
        <f t="shared" si="21"/>
        <v>0</v>
      </c>
      <c r="Q265" s="146">
        <v>0</v>
      </c>
      <c r="R265" s="146">
        <f t="shared" si="22"/>
        <v>0</v>
      </c>
      <c r="S265" s="146">
        <v>0</v>
      </c>
      <c r="T265" s="147">
        <f t="shared" si="23"/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48" t="s">
        <v>448</v>
      </c>
      <c r="AT265" s="148" t="s">
        <v>123</v>
      </c>
      <c r="AU265" s="148" t="s">
        <v>83</v>
      </c>
      <c r="AY265" s="16" t="s">
        <v>121</v>
      </c>
      <c r="BE265" s="149">
        <f t="shared" si="24"/>
        <v>0</v>
      </c>
      <c r="BF265" s="149">
        <f t="shared" si="25"/>
        <v>0</v>
      </c>
      <c r="BG265" s="149">
        <f t="shared" si="26"/>
        <v>0</v>
      </c>
      <c r="BH265" s="149">
        <f t="shared" si="27"/>
        <v>0</v>
      </c>
      <c r="BI265" s="149">
        <f t="shared" si="28"/>
        <v>0</v>
      </c>
      <c r="BJ265" s="16" t="s">
        <v>81</v>
      </c>
      <c r="BK265" s="149">
        <f t="shared" si="29"/>
        <v>0</v>
      </c>
      <c r="BL265" s="16" t="s">
        <v>448</v>
      </c>
      <c r="BM265" s="148" t="s">
        <v>453</v>
      </c>
    </row>
    <row r="266" spans="1:65" s="1" customFormat="1" ht="24.15" customHeight="1">
      <c r="A266" s="31"/>
      <c r="B266" s="135"/>
      <c r="C266" s="136" t="s">
        <v>454</v>
      </c>
      <c r="D266" s="136" t="s">
        <v>123</v>
      </c>
      <c r="E266" s="137" t="s">
        <v>455</v>
      </c>
      <c r="F266" s="138" t="s">
        <v>456</v>
      </c>
      <c r="G266" s="139" t="s">
        <v>447</v>
      </c>
      <c r="H266" s="140">
        <v>1</v>
      </c>
      <c r="I266" s="141"/>
      <c r="J266" s="142">
        <f t="shared" si="20"/>
        <v>0</v>
      </c>
      <c r="K266" s="143"/>
      <c r="L266" s="32"/>
      <c r="M266" s="144" t="s">
        <v>1</v>
      </c>
      <c r="N266" s="145" t="s">
        <v>38</v>
      </c>
      <c r="O266" s="57"/>
      <c r="P266" s="146">
        <f t="shared" si="21"/>
        <v>0</v>
      </c>
      <c r="Q266" s="146">
        <v>0</v>
      </c>
      <c r="R266" s="146">
        <f t="shared" si="22"/>
        <v>0</v>
      </c>
      <c r="S266" s="146">
        <v>0</v>
      </c>
      <c r="T266" s="147">
        <f t="shared" si="23"/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48" t="s">
        <v>448</v>
      </c>
      <c r="AT266" s="148" t="s">
        <v>123</v>
      </c>
      <c r="AU266" s="148" t="s">
        <v>83</v>
      </c>
      <c r="AY266" s="16" t="s">
        <v>121</v>
      </c>
      <c r="BE266" s="149">
        <f t="shared" si="24"/>
        <v>0</v>
      </c>
      <c r="BF266" s="149">
        <f t="shared" si="25"/>
        <v>0</v>
      </c>
      <c r="BG266" s="149">
        <f t="shared" si="26"/>
        <v>0</v>
      </c>
      <c r="BH266" s="149">
        <f t="shared" si="27"/>
        <v>0</v>
      </c>
      <c r="BI266" s="149">
        <f t="shared" si="28"/>
        <v>0</v>
      </c>
      <c r="BJ266" s="16" t="s">
        <v>81</v>
      </c>
      <c r="BK266" s="149">
        <f t="shared" si="29"/>
        <v>0</v>
      </c>
      <c r="BL266" s="16" t="s">
        <v>448</v>
      </c>
      <c r="BM266" s="148" t="s">
        <v>457</v>
      </c>
    </row>
    <row r="267" spans="1:65" s="1" customFormat="1" ht="16.5" customHeight="1">
      <c r="A267" s="31"/>
      <c r="B267" s="135"/>
      <c r="C267" s="136" t="s">
        <v>458</v>
      </c>
      <c r="D267" s="136" t="s">
        <v>123</v>
      </c>
      <c r="E267" s="137" t="s">
        <v>459</v>
      </c>
      <c r="F267" s="138" t="s">
        <v>460</v>
      </c>
      <c r="G267" s="139" t="s">
        <v>447</v>
      </c>
      <c r="H267" s="140">
        <v>1</v>
      </c>
      <c r="I267" s="141"/>
      <c r="J267" s="142">
        <f t="shared" si="20"/>
        <v>0</v>
      </c>
      <c r="K267" s="143"/>
      <c r="L267" s="32"/>
      <c r="M267" s="144" t="s">
        <v>1</v>
      </c>
      <c r="N267" s="145" t="s">
        <v>38</v>
      </c>
      <c r="O267" s="57"/>
      <c r="P267" s="146">
        <f t="shared" si="21"/>
        <v>0</v>
      </c>
      <c r="Q267" s="146">
        <v>0</v>
      </c>
      <c r="R267" s="146">
        <f t="shared" si="22"/>
        <v>0</v>
      </c>
      <c r="S267" s="146">
        <v>0</v>
      </c>
      <c r="T267" s="147">
        <f t="shared" si="23"/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48" t="s">
        <v>448</v>
      </c>
      <c r="AT267" s="148" t="s">
        <v>123</v>
      </c>
      <c r="AU267" s="148" t="s">
        <v>83</v>
      </c>
      <c r="AY267" s="16" t="s">
        <v>121</v>
      </c>
      <c r="BE267" s="149">
        <f t="shared" si="24"/>
        <v>0</v>
      </c>
      <c r="BF267" s="149">
        <f t="shared" si="25"/>
        <v>0</v>
      </c>
      <c r="BG267" s="149">
        <f t="shared" si="26"/>
        <v>0</v>
      </c>
      <c r="BH267" s="149">
        <f t="shared" si="27"/>
        <v>0</v>
      </c>
      <c r="BI267" s="149">
        <f t="shared" si="28"/>
        <v>0</v>
      </c>
      <c r="BJ267" s="16" t="s">
        <v>81</v>
      </c>
      <c r="BK267" s="149">
        <f t="shared" si="29"/>
        <v>0</v>
      </c>
      <c r="BL267" s="16" t="s">
        <v>448</v>
      </c>
      <c r="BM267" s="148" t="s">
        <v>461</v>
      </c>
    </row>
    <row r="268" spans="1:65" s="1" customFormat="1" ht="16.5" customHeight="1">
      <c r="A268" s="31"/>
      <c r="B268" s="135"/>
      <c r="C268" s="136" t="s">
        <v>462</v>
      </c>
      <c r="D268" s="136" t="s">
        <v>123</v>
      </c>
      <c r="E268" s="137" t="s">
        <v>463</v>
      </c>
      <c r="F268" s="138" t="s">
        <v>464</v>
      </c>
      <c r="G268" s="139" t="s">
        <v>447</v>
      </c>
      <c r="H268" s="140">
        <v>1</v>
      </c>
      <c r="I268" s="141"/>
      <c r="J268" s="142">
        <f t="shared" si="20"/>
        <v>0</v>
      </c>
      <c r="K268" s="143"/>
      <c r="L268" s="32"/>
      <c r="M268" s="144" t="s">
        <v>1</v>
      </c>
      <c r="N268" s="145" t="s">
        <v>38</v>
      </c>
      <c r="O268" s="57"/>
      <c r="P268" s="146">
        <f t="shared" si="21"/>
        <v>0</v>
      </c>
      <c r="Q268" s="146">
        <v>0</v>
      </c>
      <c r="R268" s="146">
        <f t="shared" si="22"/>
        <v>0</v>
      </c>
      <c r="S268" s="146">
        <v>0</v>
      </c>
      <c r="T268" s="147">
        <f t="shared" si="23"/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48" t="s">
        <v>448</v>
      </c>
      <c r="AT268" s="148" t="s">
        <v>123</v>
      </c>
      <c r="AU268" s="148" t="s">
        <v>83</v>
      </c>
      <c r="AY268" s="16" t="s">
        <v>121</v>
      </c>
      <c r="BE268" s="149">
        <f t="shared" si="24"/>
        <v>0</v>
      </c>
      <c r="BF268" s="149">
        <f t="shared" si="25"/>
        <v>0</v>
      </c>
      <c r="BG268" s="149">
        <f t="shared" si="26"/>
        <v>0</v>
      </c>
      <c r="BH268" s="149">
        <f t="shared" si="27"/>
        <v>0</v>
      </c>
      <c r="BI268" s="149">
        <f t="shared" si="28"/>
        <v>0</v>
      </c>
      <c r="BJ268" s="16" t="s">
        <v>81</v>
      </c>
      <c r="BK268" s="149">
        <f t="shared" si="29"/>
        <v>0</v>
      </c>
      <c r="BL268" s="16" t="s">
        <v>448</v>
      </c>
      <c r="BM268" s="148" t="s">
        <v>465</v>
      </c>
    </row>
    <row r="269" spans="1:65" s="1" customFormat="1" ht="16.5" customHeight="1">
      <c r="A269" s="31"/>
      <c r="B269" s="135"/>
      <c r="C269" s="136" t="s">
        <v>466</v>
      </c>
      <c r="D269" s="136" t="s">
        <v>123</v>
      </c>
      <c r="E269" s="137" t="s">
        <v>467</v>
      </c>
      <c r="F269" s="138" t="s">
        <v>468</v>
      </c>
      <c r="G269" s="139" t="s">
        <v>447</v>
      </c>
      <c r="H269" s="140">
        <v>1</v>
      </c>
      <c r="I269" s="141"/>
      <c r="J269" s="142">
        <f t="shared" si="20"/>
        <v>0</v>
      </c>
      <c r="K269" s="143"/>
      <c r="L269" s="32"/>
      <c r="M269" s="144" t="s">
        <v>1</v>
      </c>
      <c r="N269" s="145" t="s">
        <v>38</v>
      </c>
      <c r="O269" s="57"/>
      <c r="P269" s="146">
        <f t="shared" si="21"/>
        <v>0</v>
      </c>
      <c r="Q269" s="146">
        <v>0</v>
      </c>
      <c r="R269" s="146">
        <f t="shared" si="22"/>
        <v>0</v>
      </c>
      <c r="S269" s="146">
        <v>0</v>
      </c>
      <c r="T269" s="147">
        <f t="shared" si="23"/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48" t="s">
        <v>448</v>
      </c>
      <c r="AT269" s="148" t="s">
        <v>123</v>
      </c>
      <c r="AU269" s="148" t="s">
        <v>83</v>
      </c>
      <c r="AY269" s="16" t="s">
        <v>121</v>
      </c>
      <c r="BE269" s="149">
        <f t="shared" si="24"/>
        <v>0</v>
      </c>
      <c r="BF269" s="149">
        <f t="shared" si="25"/>
        <v>0</v>
      </c>
      <c r="BG269" s="149">
        <f t="shared" si="26"/>
        <v>0</v>
      </c>
      <c r="BH269" s="149">
        <f t="shared" si="27"/>
        <v>0</v>
      </c>
      <c r="BI269" s="149">
        <f t="shared" si="28"/>
        <v>0</v>
      </c>
      <c r="BJ269" s="16" t="s">
        <v>81</v>
      </c>
      <c r="BK269" s="149">
        <f t="shared" si="29"/>
        <v>0</v>
      </c>
      <c r="BL269" s="16" t="s">
        <v>448</v>
      </c>
      <c r="BM269" s="148" t="s">
        <v>469</v>
      </c>
    </row>
    <row r="270" spans="1:65" s="1" customFormat="1" ht="16.5" customHeight="1">
      <c r="A270" s="31"/>
      <c r="B270" s="135"/>
      <c r="C270" s="136" t="s">
        <v>470</v>
      </c>
      <c r="D270" s="136" t="s">
        <v>123</v>
      </c>
      <c r="E270" s="137" t="s">
        <v>471</v>
      </c>
      <c r="F270" s="138" t="s">
        <v>472</v>
      </c>
      <c r="G270" s="139" t="s">
        <v>447</v>
      </c>
      <c r="H270" s="140">
        <v>1</v>
      </c>
      <c r="I270" s="141"/>
      <c r="J270" s="142">
        <f t="shared" si="20"/>
        <v>0</v>
      </c>
      <c r="K270" s="143"/>
      <c r="L270" s="32"/>
      <c r="M270" s="185" t="s">
        <v>1</v>
      </c>
      <c r="N270" s="186" t="s">
        <v>38</v>
      </c>
      <c r="O270" s="187"/>
      <c r="P270" s="188">
        <f t="shared" si="21"/>
        <v>0</v>
      </c>
      <c r="Q270" s="188">
        <v>0</v>
      </c>
      <c r="R270" s="188">
        <f t="shared" si="22"/>
        <v>0</v>
      </c>
      <c r="S270" s="188">
        <v>0</v>
      </c>
      <c r="T270" s="189">
        <f t="shared" si="23"/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48" t="s">
        <v>448</v>
      </c>
      <c r="AT270" s="148" t="s">
        <v>123</v>
      </c>
      <c r="AU270" s="148" t="s">
        <v>83</v>
      </c>
      <c r="AY270" s="16" t="s">
        <v>121</v>
      </c>
      <c r="BE270" s="149">
        <f t="shared" si="24"/>
        <v>0</v>
      </c>
      <c r="BF270" s="149">
        <f t="shared" si="25"/>
        <v>0</v>
      </c>
      <c r="BG270" s="149">
        <f t="shared" si="26"/>
        <v>0</v>
      </c>
      <c r="BH270" s="149">
        <f t="shared" si="27"/>
        <v>0</v>
      </c>
      <c r="BI270" s="149">
        <f t="shared" si="28"/>
        <v>0</v>
      </c>
      <c r="BJ270" s="16" t="s">
        <v>81</v>
      </c>
      <c r="BK270" s="149">
        <f t="shared" si="29"/>
        <v>0</v>
      </c>
      <c r="BL270" s="16" t="s">
        <v>448</v>
      </c>
      <c r="BM270" s="148" t="s">
        <v>473</v>
      </c>
    </row>
    <row r="271" spans="1:65" s="1" customFormat="1" ht="6.9" customHeight="1">
      <c r="A271" s="31"/>
      <c r="B271" s="46"/>
      <c r="C271" s="47"/>
      <c r="D271" s="47"/>
      <c r="E271" s="47"/>
      <c r="F271" s="47"/>
      <c r="G271" s="47"/>
      <c r="H271" s="47"/>
      <c r="I271" s="47"/>
      <c r="J271" s="47"/>
      <c r="K271" s="47"/>
      <c r="L271" s="32"/>
      <c r="M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</row>
  </sheetData>
  <autoFilter ref="C129:K270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02 - Chodník na ul.Komens...</vt:lpstr>
      <vt:lpstr>'02 - Chodník na ul.Komens...'!Názvy_tisku</vt:lpstr>
      <vt:lpstr>'Rekapitulace stavby'!Názvy_tisku</vt:lpstr>
      <vt:lpstr>'02 - Chodník na ul.Komens...'!Oblast_tisku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DESKTOP-DPMJUDL\Uzivatel</dc:creator>
  <cp:lastModifiedBy>Lubos</cp:lastModifiedBy>
  <dcterms:created xsi:type="dcterms:W3CDTF">2022-05-19T06:30:49Z</dcterms:created>
  <dcterms:modified xsi:type="dcterms:W3CDTF">2004-12-31T23:09:30Z</dcterms:modified>
</cp:coreProperties>
</file>