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AA rozpočty\"/>
    </mc:Choice>
  </mc:AlternateContent>
  <bookViews>
    <workbookView xWindow="0" yWindow="0" windowWidth="0" windowHeight="0"/>
  </bookViews>
  <sheets>
    <sheet name="Rekapitulace stavby" sheetId="1" r:id="rId1"/>
    <sheet name="01 - ul.Šafaříkova a Dob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ul.Šafaříkova a Dobr...'!$C$130:$K$386</definedName>
    <definedName name="_xlnm.Print_Area" localSheetId="1">'01 - ul.Šafaříkova a Dobr...'!$C$4:$J$76,'01 - ul.Šafaříkova a Dobr...'!$C$82:$J$112,'01 - ul.Šafaříkova a Dobr...'!$C$118:$J$386</definedName>
    <definedName name="_xlnm.Print_Titles" localSheetId="1">'01 - ul.Šafaříkova a Dobr...'!$130:$130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7"/>
  <c r="BH377"/>
  <c r="BG377"/>
  <c r="BF377"/>
  <c r="T377"/>
  <c r="T376"/>
  <c r="R377"/>
  <c r="R376"/>
  <c r="P377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92"/>
  <c r="J17"/>
  <c r="J15"/>
  <c r="E15"/>
  <c r="F127"/>
  <c r="J14"/>
  <c r="J12"/>
  <c r="J89"/>
  <c r="E7"/>
  <c r="E121"/>
  <c i="1" r="L90"/>
  <c r="AM90"/>
  <c r="AM89"/>
  <c r="L89"/>
  <c r="AM87"/>
  <c r="L87"/>
  <c r="L85"/>
  <c r="L84"/>
  <c i="2" r="F36"/>
  <c r="BK237"/>
  <c r="J208"/>
  <c r="J189"/>
  <c r="J166"/>
  <c r="J135"/>
  <c i="1" r="AS94"/>
  <c i="2" r="J257"/>
  <c r="J229"/>
  <c r="J213"/>
  <c r="BK172"/>
  <c r="J151"/>
  <c r="BK136"/>
  <c r="J381"/>
  <c r="J357"/>
  <c r="BK304"/>
  <c r="BK288"/>
  <c r="BK268"/>
  <c r="BK240"/>
  <c r="J206"/>
  <c r="J190"/>
  <c r="J149"/>
  <c r="J134"/>
  <c r="BK210"/>
  <c r="J196"/>
  <c r="J158"/>
  <c r="J326"/>
  <c r="J295"/>
  <c r="J276"/>
  <c r="J250"/>
  <c r="J210"/>
  <c r="BK167"/>
  <c r="F37"/>
  <c r="F34"/>
  <c r="BK308"/>
  <c r="J152"/>
  <c r="J348"/>
  <c r="BK330"/>
  <c r="J324"/>
  <c r="BK314"/>
  <c r="BK291"/>
  <c r="BK262"/>
  <c r="J233"/>
  <c r="J198"/>
  <c r="J386"/>
  <c r="J327"/>
  <c r="J311"/>
  <c r="BK386"/>
  <c r="J385"/>
  <c r="J384"/>
  <c r="BK377"/>
  <c r="BK374"/>
  <c r="BK372"/>
  <c r="J367"/>
  <c r="J364"/>
  <c r="J359"/>
  <c r="BK351"/>
  <c r="J341"/>
  <c r="J330"/>
  <c r="BK311"/>
  <c r="BK286"/>
  <c r="J252"/>
  <c r="J221"/>
  <c r="BK190"/>
  <c r="J34"/>
  <c r="BK323"/>
  <c r="BK305"/>
  <c r="BK279"/>
  <c r="J249"/>
  <c r="BK205"/>
  <c r="BK187"/>
  <c r="F35"/>
  <c r="BK269"/>
  <c r="J248"/>
  <c r="J220"/>
  <c r="J205"/>
  <c r="BK191"/>
  <c r="J168"/>
  <c r="BK158"/>
  <c r="J138"/>
  <c r="BK382"/>
  <c r="BK381"/>
  <c r="J365"/>
  <c r="BK361"/>
  <c r="J351"/>
  <c r="J301"/>
  <c r="J291"/>
  <c r="BK280"/>
  <c r="J273"/>
  <c r="BK265"/>
  <c r="BK252"/>
  <c r="BK243"/>
  <c r="BK219"/>
  <c r="J203"/>
  <c r="J193"/>
  <c r="BK170"/>
  <c r="BK141"/>
  <c r="BK135"/>
  <c r="J225"/>
  <c r="BK217"/>
  <c r="BK206"/>
  <c r="BK201"/>
  <c r="J184"/>
  <c r="J137"/>
  <c r="BK324"/>
  <c r="J294"/>
  <c r="BK263"/>
  <c r="BK223"/>
  <c r="BK166"/>
  <c r="BK344"/>
  <c r="J323"/>
  <c r="BK385"/>
  <c r="BK384"/>
  <c r="J380"/>
  <c r="J377"/>
  <c r="J374"/>
  <c r="J372"/>
  <c r="BK365"/>
  <c r="BK362"/>
  <c r="BK357"/>
  <c r="J344"/>
  <c r="BK336"/>
  <c r="J314"/>
  <c r="J298"/>
  <c r="J282"/>
  <c r="BK248"/>
  <c r="BK204"/>
  <c r="J164"/>
  <c r="J340"/>
  <c r="J293"/>
  <c r="J286"/>
  <c r="J280"/>
  <c r="BK276"/>
  <c r="BK271"/>
  <c r="J263"/>
  <c r="BK259"/>
  <c r="BK257"/>
  <c r="BK250"/>
  <c r="BK249"/>
  <c r="J236"/>
  <c r="BK233"/>
  <c r="J200"/>
  <c r="BK196"/>
  <c r="BK193"/>
  <c r="BK184"/>
  <c r="J167"/>
  <c r="BK151"/>
  <c r="BK150"/>
  <c r="BK380"/>
  <c r="BK256"/>
  <c r="BK247"/>
  <c r="BK225"/>
  <c r="J223"/>
  <c r="J207"/>
  <c r="J197"/>
  <c r="J171"/>
  <c r="BK165"/>
  <c r="J141"/>
  <c r="BK137"/>
  <c r="J382"/>
  <c r="BK367"/>
  <c r="J362"/>
  <c r="J354"/>
  <c r="BK341"/>
  <c r="BK295"/>
  <c r="BK285"/>
  <c r="J269"/>
  <c r="J256"/>
  <c r="J247"/>
  <c r="BK229"/>
  <c r="BK213"/>
  <c r="BK200"/>
  <c r="J172"/>
  <c r="BK168"/>
  <c r="J136"/>
  <c r="J243"/>
  <c r="BK221"/>
  <c r="BK207"/>
  <c r="BK198"/>
  <c r="BK189"/>
  <c r="J170"/>
  <c r="J304"/>
  <c r="J246"/>
  <c r="BK203"/>
  <c r="J165"/>
  <c r="J383"/>
  <c r="J336"/>
  <c r="BK298"/>
  <c r="BK369"/>
  <c r="BK364"/>
  <c r="J361"/>
  <c r="BK354"/>
  <c r="BK348"/>
  <c r="BK340"/>
  <c r="BK338"/>
  <c r="BK327"/>
  <c r="BK322"/>
  <c r="J308"/>
  <c r="BK301"/>
  <c r="J285"/>
  <c r="J265"/>
  <c r="J259"/>
  <c r="BK236"/>
  <c r="J217"/>
  <c r="J201"/>
  <c r="BK178"/>
  <c r="J150"/>
  <c r="BK383"/>
  <c r="J338"/>
  <c r="BK326"/>
  <c r="J322"/>
  <c r="BK294"/>
  <c r="J288"/>
  <c r="BK282"/>
  <c r="BK273"/>
  <c r="J268"/>
  <c r="J262"/>
  <c r="J255"/>
  <c r="BK246"/>
  <c r="J219"/>
  <c r="BK197"/>
  <c r="J187"/>
  <c r="BK164"/>
  <c r="BK149"/>
  <c r="J271"/>
  <c r="J237"/>
  <c r="BK208"/>
  <c r="J178"/>
  <c r="BK152"/>
  <c r="BK134"/>
  <c r="J369"/>
  <c r="BK359"/>
  <c r="J305"/>
  <c r="BK293"/>
  <c r="J279"/>
  <c r="BK255"/>
  <c r="BK220"/>
  <c r="J191"/>
  <c r="BK138"/>
  <c r="J240"/>
  <c r="J204"/>
  <c r="BK171"/>
  <c l="1" r="P192"/>
  <c r="T133"/>
  <c r="T132"/>
  <c r="T131"/>
  <c r="T228"/>
  <c r="R284"/>
  <c r="P216"/>
  <c r="BK251"/>
  <c r="J251"/>
  <c r="J103"/>
  <c r="T261"/>
  <c r="R275"/>
  <c r="BK216"/>
  <c r="J216"/>
  <c r="J100"/>
  <c r="BK242"/>
  <c r="J242"/>
  <c r="J102"/>
  <c r="BK325"/>
  <c r="J325"/>
  <c r="J107"/>
  <c r="R192"/>
  <c r="T242"/>
  <c r="T325"/>
  <c r="T192"/>
  <c r="P242"/>
  <c r="R325"/>
  <c r="T216"/>
  <c r="P325"/>
  <c r="R133"/>
  <c r="P228"/>
  <c r="P251"/>
  <c r="BK275"/>
  <c r="J275"/>
  <c r="J105"/>
  <c r="T275"/>
  <c r="BK379"/>
  <c r="BK378"/>
  <c r="J378"/>
  <c r="J110"/>
  <c r="BK192"/>
  <c r="J192"/>
  <c r="J99"/>
  <c r="R228"/>
  <c r="R251"/>
  <c r="P261"/>
  <c r="T284"/>
  <c r="T363"/>
  <c r="P379"/>
  <c r="P378"/>
  <c r="P133"/>
  <c r="P132"/>
  <c r="P131"/>
  <c i="1" r="AU95"/>
  <c i="2" r="R242"/>
  <c r="R261"/>
  <c r="P275"/>
  <c r="BK363"/>
  <c r="J363"/>
  <c r="J108"/>
  <c r="BK133"/>
  <c r="J133"/>
  <c r="J98"/>
  <c r="BK228"/>
  <c r="J228"/>
  <c r="J101"/>
  <c r="T251"/>
  <c r="BK284"/>
  <c r="J284"/>
  <c r="J106"/>
  <c r="P363"/>
  <c r="R379"/>
  <c r="R378"/>
  <c r="R216"/>
  <c r="BK261"/>
  <c r="J261"/>
  <c r="J104"/>
  <c r="P284"/>
  <c r="R363"/>
  <c r="T379"/>
  <c r="T378"/>
  <c r="BK376"/>
  <c r="J376"/>
  <c r="J109"/>
  <c r="J91"/>
  <c r="F128"/>
  <c r="BE141"/>
  <c r="BE166"/>
  <c r="BE168"/>
  <c r="BE187"/>
  <c r="BE190"/>
  <c r="BE191"/>
  <c r="BE193"/>
  <c r="BE197"/>
  <c r="BE204"/>
  <c r="BE205"/>
  <c r="BE219"/>
  <c r="BE223"/>
  <c r="BE229"/>
  <c r="BE233"/>
  <c i="1" r="BC95"/>
  <c i="2" r="J125"/>
  <c r="BE137"/>
  <c r="BE158"/>
  <c r="BE171"/>
  <c r="BE172"/>
  <c r="BE189"/>
  <c r="BE198"/>
  <c r="BE201"/>
  <c r="BE225"/>
  <c r="BE237"/>
  <c r="BE246"/>
  <c r="BE247"/>
  <c r="BE248"/>
  <c r="BE257"/>
  <c r="BE271"/>
  <c r="BE279"/>
  <c r="BE286"/>
  <c r="BE291"/>
  <c r="BE340"/>
  <c r="BE357"/>
  <c r="BE359"/>
  <c r="BE362"/>
  <c r="BE364"/>
  <c r="BE367"/>
  <c r="BE380"/>
  <c r="BE381"/>
  <c i="1" r="AW95"/>
  <c i="2" r="E85"/>
  <c r="J92"/>
  <c r="BE135"/>
  <c r="BE149"/>
  <c r="BE150"/>
  <c r="BE151"/>
  <c r="BE164"/>
  <c r="BE167"/>
  <c r="BE170"/>
  <c r="BE196"/>
  <c r="BE203"/>
  <c r="BE206"/>
  <c r="BE210"/>
  <c r="BE221"/>
  <c r="BE236"/>
  <c r="BE243"/>
  <c r="BE249"/>
  <c r="BE250"/>
  <c r="BE252"/>
  <c r="BE259"/>
  <c r="BE265"/>
  <c r="BE134"/>
  <c r="BE152"/>
  <c r="BE165"/>
  <c r="BE178"/>
  <c r="BE207"/>
  <c r="BE217"/>
  <c r="BE255"/>
  <c r="BE262"/>
  <c r="BE263"/>
  <c r="BE268"/>
  <c r="BE276"/>
  <c r="BE293"/>
  <c r="BE304"/>
  <c r="BE305"/>
  <c r="BE308"/>
  <c r="BE311"/>
  <c r="BE322"/>
  <c r="BE327"/>
  <c r="BE338"/>
  <c r="BE341"/>
  <c r="BE382"/>
  <c i="1" r="BA95"/>
  <c r="BB95"/>
  <c i="2" r="F91"/>
  <c r="BE136"/>
  <c r="BE138"/>
  <c r="BE184"/>
  <c r="BE200"/>
  <c r="BE208"/>
  <c r="BE213"/>
  <c r="BE220"/>
  <c r="BE240"/>
  <c r="BE256"/>
  <c r="BE269"/>
  <c r="BE273"/>
  <c r="BE280"/>
  <c r="BE282"/>
  <c r="BE285"/>
  <c r="BE288"/>
  <c r="BE294"/>
  <c r="BE295"/>
  <c r="BE298"/>
  <c r="BE301"/>
  <c r="BE314"/>
  <c r="BE323"/>
  <c r="BE324"/>
  <c r="BE326"/>
  <c r="BE330"/>
  <c r="BE336"/>
  <c r="BE344"/>
  <c r="BE348"/>
  <c r="BE351"/>
  <c r="BE354"/>
  <c r="BE361"/>
  <c r="BE365"/>
  <c r="BE369"/>
  <c r="BE372"/>
  <c r="BE374"/>
  <c r="BE377"/>
  <c r="BE383"/>
  <c r="BE384"/>
  <c r="BE385"/>
  <c r="BE386"/>
  <c i="1" r="BD95"/>
  <c r="BC94"/>
  <c r="W32"/>
  <c r="BB94"/>
  <c r="W31"/>
  <c r="BA94"/>
  <c r="W30"/>
  <c r="AU94"/>
  <c r="BD94"/>
  <c r="W33"/>
  <c i="2" l="1" r="R132"/>
  <c r="R131"/>
  <c r="BK132"/>
  <c r="BK131"/>
  <c r="J131"/>
  <c r="J96"/>
  <c r="J379"/>
  <c r="J111"/>
  <c i="1" r="AX94"/>
  <c r="AY94"/>
  <c i="2" r="J33"/>
  <c i="1" r="AV95"/>
  <c r="AT95"/>
  <c r="AW94"/>
  <c r="AK30"/>
  <c i="2" r="F33"/>
  <c i="1" r="AZ95"/>
  <c r="AZ94"/>
  <c r="W29"/>
  <c i="2" l="1" r="J132"/>
  <c r="J97"/>
  <c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<sst xmlns="http://schemas.openxmlformats.org/spreadsheetml/2006/main">
  <si>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</si>
  <si>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</si>
  <si>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</si>
  <si>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</si>
  <si>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{1578922a-90f7-4699-9108-c22c6cce9f10}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</si>
  <si>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</si>
  <si>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</si>
  <si>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</si>
  <si>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</si>
  <si>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</si>
  <si>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</si>
  <si>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</si>
  <si>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</si>
  <si>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</si>
  <si>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Kasparek031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</si>
  <si>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</si>
  <si>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</si>
  <si>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chodníků a parkovacích ploch v ul.Šafaříkova a Dobrovského, Rajhrad</t>
  </si>
  <si>
    <t>KSO:</t>
  </si>
  <si>
    <t>CC-CZ:</t>
  </si>
  <si>
    <t>Místo:</t>
  </si>
  <si>
    <t xml:space="preserve"> </t>
  </si>
  <si>
    <t>Datum:</t>
  </si>
  <si>
    <t>27. 5. 2025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</si>
  <si>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</si>
  <si>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</si>
  <si>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</si>
  <si>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</si>
  <si>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</si>
  <si>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</si>
  <si>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</si>
  <si>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</si>
  <si>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</si>
  <si>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</si>
  <si>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</si>
  <si>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</si>
  <si>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</si>
  <si>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</si>
  <si>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</si>
  <si>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</si>
  <si>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</si>
  <si>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</si>
  <si>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</si>
  <si>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</si>
  <si>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</si>
  <si>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</si>
  <si>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</si>
  <si>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</si>
  <si>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</si>
  <si>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</si>
  <si>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</si>
  <si>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</si>
  <si>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</si>
  <si>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</si>
  <si>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</si>
  <si>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</si>
  <si>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</si>
  <si>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</si>
  <si>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</si>
  <si>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</si>
  <si>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</si>
  <si>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</si>
  <si>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</si>
  <si>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</si>
  <si>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</si>
  <si>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</si>
  <si>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</si>
  <si>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</si>
  <si>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</si>
  <si>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</si>
  <si>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</si>
  <si>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</si>
  <si>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</si>
  <si>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</si>
  <si>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</si>
  <si>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</si>
  <si>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</si>
  <si>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</si>
  <si>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</si>
  <si>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ul.Šafaříkova a Dobrovského, Rajhrad</t>
  </si>
  <si>
    <t>STA</t>
  </si>
  <si>
    <t>1</t>
  </si>
  <si>
    <t>{5e77d0cf-c13d-4eaf-95be-f61eac26d1f5}</t>
  </si>
  <si>
    <t>2</t>
  </si>
  <si>
    <t>KRYCÍ LIST SOUPISU PRACÍ</t>
  </si>
  <si>
    <t>Objekt:</t>
  </si>
  <si>
    <t>01 - ul.Šafaříkova a Dobrovského, Rajhrad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</si>
  <si>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</si>
  <si>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</si>
  <si>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</si>
  <si>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</si>
  <si>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</si>
  <si>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</si>
  <si>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</si>
  <si>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101 - Sadové úpravy</t>
  </si>
  <si>
    <t xml:space="preserve">    211 - Trativody</t>
  </si>
  <si>
    <t xml:space="preserve">    5 - Komunikace pozemní</t>
  </si>
  <si>
    <t xml:space="preserve">    501 - Vozovka</t>
  </si>
  <si>
    <t xml:space="preserve">    502 - Vjezdy</t>
  </si>
  <si>
    <t xml:space="preserve">    503 - Parkoviště</t>
  </si>
  <si>
    <t xml:space="preserve">    505 - Chodníky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</si>
  <si>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</si>
  <si>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</si>
  <si>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</si>
  <si>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</si>
  <si>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</si>
  <si>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909 -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</si>
  <si>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</si>
  <si>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</si>
  <si>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</si>
  <si>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</si>
  <si>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</si>
  <si>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</si>
  <si>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</si>
  <si>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</si>
  <si>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</si>
  <si>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</si>
  <si>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</si>
  <si>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</si>
  <si>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</si>
  <si>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</si>
  <si>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</si>
  <si>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</si>
  <si>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</si>
  <si>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</si>
  <si>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</si>
  <si>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</si>
  <si>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</si>
  <si>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4</t>
  </si>
  <si>
    <t>728200314</t>
  </si>
  <si>
    <t>112251102</t>
  </si>
  <si>
    <t>Odstranění pařezů průměru přes 300 do 500 mm</t>
  </si>
  <si>
    <t>364700926</t>
  </si>
  <si>
    <t>3</t>
  </si>
  <si>
    <t>113106142</t>
  </si>
  <si>
    <t>Rozebrání dlažeb z betonových nebo kamenných dlaždic komunikací pro pěší strojně pl přes 50 m2</t>
  </si>
  <si>
    <t>m2</t>
  </si>
  <si>
    <t>-261094235</t>
  </si>
  <si>
    <t>113106292</t>
  </si>
  <si>
    <t>Rozebrání vozovek ze silničních dílců spáry zalité cementovou maltou strojně pl přes 50 do 200 m2</t>
  </si>
  <si>
    <t>1353675621</t>
  </si>
  <si>
    <t>5</t>
  </si>
  <si>
    <t>113107161</t>
  </si>
  <si>
    <t>Odstranění podkladu z kameniva drceného tl do 100 mm strojně pl přes 50 do 200 m2</t>
  </si>
  <si>
    <t>-816000514</t>
  </si>
  <si>
    <t>VV</t>
  </si>
  <si>
    <t>pod panely</t>
  </si>
  <si>
    <t>98</t>
  </si>
  <si>
    <t>6</t>
  </si>
  <si>
    <t>113107222</t>
  </si>
  <si>
    <t>Odstranění podkladu z kameniva drceného tl přes 100 do 200 mm strojně pl přes 200 m2</t>
  </si>
  <si>
    <t>-1738080017</t>
  </si>
  <si>
    <t>tl.150mm</t>
  </si>
  <si>
    <t>pod asfaltovou komunikací</t>
  </si>
  <si>
    <t>892</t>
  </si>
  <si>
    <t>tl.200m</t>
  </si>
  <si>
    <t>pod chodníkem</t>
  </si>
  <si>
    <t>563</t>
  </si>
  <si>
    <t>Součet</t>
  </si>
  <si>
    <t>7</t>
  </si>
  <si>
    <t>113107231</t>
  </si>
  <si>
    <t>Odstranění podkladu z betonu prostého tl přes 100 do 150 mm strojně pl přes 200 m2</t>
  </si>
  <si>
    <t>-2143354850</t>
  </si>
  <si>
    <t>8</t>
  </si>
  <si>
    <t>113107242</t>
  </si>
  <si>
    <t>Odstranění podkladu živičného tl přes 50 do 100 mm strojně pl přes 200 m2</t>
  </si>
  <si>
    <t>-2142598261</t>
  </si>
  <si>
    <t>9</t>
  </si>
  <si>
    <t>113202111</t>
  </si>
  <si>
    <t>Vytrhání obrub krajníků obrubníků stojatých</t>
  </si>
  <si>
    <t>m</t>
  </si>
  <si>
    <t>-1587572978</t>
  </si>
  <si>
    <t>10</t>
  </si>
  <si>
    <t>122552204</t>
  </si>
  <si>
    <t>Odkopávky a prokopávky nezapažené pro silnice a dálnice v hornině třídy těžitelnosti III objem do 500 m3 strojně</t>
  </si>
  <si>
    <t>m3</t>
  </si>
  <si>
    <t>1271048680</t>
  </si>
  <si>
    <t>komunikace</t>
  </si>
  <si>
    <t>86</t>
  </si>
  <si>
    <t>výměna podloží</t>
  </si>
  <si>
    <t>99</t>
  </si>
  <si>
    <t>11</t>
  </si>
  <si>
    <t>132251102</t>
  </si>
  <si>
    <t>Hloubení rýh nezapažených š do 800 mm v hornině třídy těžitelnosti I skupiny 3 objem do 50 m3 strojně</t>
  </si>
  <si>
    <t>328783589</t>
  </si>
  <si>
    <t>chráničky</t>
  </si>
  <si>
    <t>23</t>
  </si>
  <si>
    <t>trativod</t>
  </si>
  <si>
    <t>13971-001</t>
  </si>
  <si>
    <t>Ručně kopané sondy hl.1,2m vč.zpětného zásypu</t>
  </si>
  <si>
    <t>-1662355393</t>
  </si>
  <si>
    <t>13</t>
  </si>
  <si>
    <t>162201402</t>
  </si>
  <si>
    <t>Vodorovné přemístění větví stromů listnatých do 1 km D kmene přes 300 do 500 mm</t>
  </si>
  <si>
    <t>-378826695</t>
  </si>
  <si>
    <t>14</t>
  </si>
  <si>
    <t>162201412</t>
  </si>
  <si>
    <t>Vodorovné přemístění kmenů stromů listnatých do 1 km D kmene přes 300 do 500 mm</t>
  </si>
  <si>
    <t>-1026153646</t>
  </si>
  <si>
    <t>15</t>
  </si>
  <si>
    <t>162201422</t>
  </si>
  <si>
    <t>Vodorovné přemístění pařezů do 1 km D přes 300 do 500 mm</t>
  </si>
  <si>
    <t>-841485067</t>
  </si>
  <si>
    <t>16</t>
  </si>
  <si>
    <t>162301932</t>
  </si>
  <si>
    <t>Příplatek k vodorovnému přemístění větví stromů listnatých D kmene přes 300 do 500 mm ZKD 1 km</t>
  </si>
  <si>
    <t>-1782837159</t>
  </si>
  <si>
    <t>3*9</t>
  </si>
  <si>
    <t>17</t>
  </si>
  <si>
    <t>162301952</t>
  </si>
  <si>
    <t>Příplatek k vodorovnému přemístění kmenů stromů listnatých D kmene přes 300 do 500 mm ZKD 1 km</t>
  </si>
  <si>
    <t>-2091127465</t>
  </si>
  <si>
    <t>18</t>
  </si>
  <si>
    <t>162301972</t>
  </si>
  <si>
    <t>Příplatek k vodorovnému přemístění pařezů D přes 300 do 500 mm ZKD 1 km</t>
  </si>
  <si>
    <t>-1533241284</t>
  </si>
  <si>
    <t>19</t>
  </si>
  <si>
    <t>162351104</t>
  </si>
  <si>
    <t>Vodorovné přemístění přes 500 do 1000 m výkopku/sypaniny z horniny třídy těžitelnosti I skupiny 1 až 3</t>
  </si>
  <si>
    <t>-1527279383</t>
  </si>
  <si>
    <t>na meziskládku</t>
  </si>
  <si>
    <t>63</t>
  </si>
  <si>
    <t>pro zemní krajnice z meziskládky</t>
  </si>
  <si>
    <t>20</t>
  </si>
  <si>
    <t>162751117</t>
  </si>
  <si>
    <t>Vodorovné přemístění přes 9 000 do 10000 m výkopku/sypaniny z horniny třídy těžitelnosti I skupiny 1 až 3</t>
  </si>
  <si>
    <t>-1564286595</t>
  </si>
  <si>
    <t>výkopek</t>
  </si>
  <si>
    <t>185+23+11</t>
  </si>
  <si>
    <t>ponecháno pro zásypy</t>
  </si>
  <si>
    <t>-63</t>
  </si>
  <si>
    <t>167151101</t>
  </si>
  <si>
    <t>Nakládání výkopku z hornin třídy těžitelnosti I skupiny 1 až 3 do 100 m3</t>
  </si>
  <si>
    <t>44064895</t>
  </si>
  <si>
    <t>naložení na meziskládce pro zemní krajnice</t>
  </si>
  <si>
    <t>22</t>
  </si>
  <si>
    <t>171201231</t>
  </si>
  <si>
    <t>Poplatek za uložení zeminy a kamení na recyklační skládce (skládkovné) kód odpadu 17 05 04</t>
  </si>
  <si>
    <t>t</t>
  </si>
  <si>
    <t>1999459042</t>
  </si>
  <si>
    <t>156*1,8</t>
  </si>
  <si>
    <t>171201x002</t>
  </si>
  <si>
    <t>Poplatek za uložení pokácených stromů na recyklační skládce</t>
  </si>
  <si>
    <t>-973292937</t>
  </si>
  <si>
    <t>24</t>
  </si>
  <si>
    <t>181951112</t>
  </si>
  <si>
    <t>Úprava pláně v hornině třídy těžitelnosti I skupiny 1 až 3 se zhutněním strojně</t>
  </si>
  <si>
    <t>-1481733007</t>
  </si>
  <si>
    <t>25</t>
  </si>
  <si>
    <t>184818232</t>
  </si>
  <si>
    <t>Ochrana kmene průměru přes 300 do 500 mm bedněním výšky do 2 m</t>
  </si>
  <si>
    <t>-453677307</t>
  </si>
  <si>
    <t>101</t>
  </si>
  <si>
    <t>Sadové úpravy</t>
  </si>
  <si>
    <t>26</t>
  </si>
  <si>
    <t>111151121</t>
  </si>
  <si>
    <t>Pokosení trávníku parkového pl do 1000 m2 s odvozem do 20 km v rovině a svahu do 1:5</t>
  </si>
  <si>
    <t>-1453070403</t>
  </si>
  <si>
    <t>2xpokos</t>
  </si>
  <si>
    <t>528*2</t>
  </si>
  <si>
    <t>27</t>
  </si>
  <si>
    <t>181111111</t>
  </si>
  <si>
    <t>Plošná úprava terénu do 500 m2 zemina skupiny 1 až 4 nerovnosti přes 50 do 100 mm v rovinně a svahu do 1:5</t>
  </si>
  <si>
    <t>852008150</t>
  </si>
  <si>
    <t>28</t>
  </si>
  <si>
    <t>181351103</t>
  </si>
  <si>
    <t>Rozprostření ornice tl vrstvy do 200 mm pl přes 100 do 500 m2 v rovině nebo ve svahu do 1:5 strojně</t>
  </si>
  <si>
    <t>-1029463469</t>
  </si>
  <si>
    <t>29</t>
  </si>
  <si>
    <t>M</t>
  </si>
  <si>
    <t>10364101</t>
  </si>
  <si>
    <t>zemina pro terénní úpravy - ornice</t>
  </si>
  <si>
    <t>-2058830440</t>
  </si>
  <si>
    <t>528*0,1*1,8</t>
  </si>
  <si>
    <t>30</t>
  </si>
  <si>
    <t>181411131</t>
  </si>
  <si>
    <t>Založení parkového trávníku výsevem pl do 1000 m2 v rovině a ve svahu do 1:5</t>
  </si>
  <si>
    <t>-107690777</t>
  </si>
  <si>
    <t>31</t>
  </si>
  <si>
    <t>00572410</t>
  </si>
  <si>
    <t>osivo směs travní parková</t>
  </si>
  <si>
    <t>kg</t>
  </si>
  <si>
    <t>2127627545</t>
  </si>
  <si>
    <t>528/100*3,5</t>
  </si>
  <si>
    <t>32</t>
  </si>
  <si>
    <t>181951111</t>
  </si>
  <si>
    <t>Úprava pláně v hornině třídy těžitelnosti I skupiny 1 až 3 bez zhutnění strojně</t>
  </si>
  <si>
    <t>439363856</t>
  </si>
  <si>
    <t>33</t>
  </si>
  <si>
    <t>183403114</t>
  </si>
  <si>
    <t>Obdělání půdy kultivátorováním v rovině a svahu do 1:5</t>
  </si>
  <si>
    <t>1215774698</t>
  </si>
  <si>
    <t>34</t>
  </si>
  <si>
    <t>183403153</t>
  </si>
  <si>
    <t>Obdělání půdy hrabáním v rovině a svahu do 1:5</t>
  </si>
  <si>
    <t>-667839498</t>
  </si>
  <si>
    <t>35</t>
  </si>
  <si>
    <t>183403161</t>
  </si>
  <si>
    <t>Obdělání půdy válením v rovině a svahu do 1:5</t>
  </si>
  <si>
    <t>1056339129</t>
  </si>
  <si>
    <t>36</t>
  </si>
  <si>
    <t>184813511</t>
  </si>
  <si>
    <t>Chemické odplevelení před založením kultury postřikem na široko v rovině a svahu do 1:5 ručně</t>
  </si>
  <si>
    <t>119237057</t>
  </si>
  <si>
    <t>37</t>
  </si>
  <si>
    <t>2650001</t>
  </si>
  <si>
    <t>totální systémový herbicid na bázi glyfosfátu</t>
  </si>
  <si>
    <t>litr</t>
  </si>
  <si>
    <t>140637527</t>
  </si>
  <si>
    <t>528*0,0005</t>
  </si>
  <si>
    <t>38</t>
  </si>
  <si>
    <t>185802113</t>
  </si>
  <si>
    <t>Hnojení půdy umělým hnojivem na široko v rovině a svahu do 1:5</t>
  </si>
  <si>
    <t>-83056928</t>
  </si>
  <si>
    <t>0,03kg/m2</t>
  </si>
  <si>
    <t>528*0,03/1000</t>
  </si>
  <si>
    <t>39</t>
  </si>
  <si>
    <t>25191155</t>
  </si>
  <si>
    <t>hnojivo průmyslové</t>
  </si>
  <si>
    <t>-1773356563</t>
  </si>
  <si>
    <t>528*0,03</t>
  </si>
  <si>
    <t>211</t>
  </si>
  <si>
    <t>Trativody</t>
  </si>
  <si>
    <t>40</t>
  </si>
  <si>
    <t>211561111</t>
  </si>
  <si>
    <t>Výplň odvodňovacích žeber nebo trativodů kamenivem hrubým drceným frakce 4 až 16 mm</t>
  </si>
  <si>
    <t>1977498026</t>
  </si>
  <si>
    <t>32*0,5*0,47</t>
  </si>
  <si>
    <t>41</t>
  </si>
  <si>
    <t>21190-000</t>
  </si>
  <si>
    <t>Tratovodní šachta DN300</t>
  </si>
  <si>
    <t>-1452452217</t>
  </si>
  <si>
    <t>42</t>
  </si>
  <si>
    <t>212755216</t>
  </si>
  <si>
    <t>Trativody z drenážních trubek plastových flexibilních DN 160 mm bez lože a obsypu</t>
  </si>
  <si>
    <t>1980417491</t>
  </si>
  <si>
    <t>43</t>
  </si>
  <si>
    <t>211971121</t>
  </si>
  <si>
    <t>Zřízení opláštění žeber nebo trativodů geotextilií v rýze nebo zářezu sklonu přes 1:2 š do 2,5 m</t>
  </si>
  <si>
    <t>-1237890481</t>
  </si>
  <si>
    <t>32*(0,5+0,57)*2</t>
  </si>
  <si>
    <t>44</t>
  </si>
  <si>
    <t>69311081</t>
  </si>
  <si>
    <t>geotextilie netkaná separační, ochranná, filtrační, drenážní PES 300g/m2</t>
  </si>
  <si>
    <t>-410186124</t>
  </si>
  <si>
    <t>68,48*1,2</t>
  </si>
  <si>
    <t>45</t>
  </si>
  <si>
    <t>212572121</t>
  </si>
  <si>
    <t>Lože pro trativody z kameniva drobného těženého</t>
  </si>
  <si>
    <t>-816990758</t>
  </si>
  <si>
    <t>pos vsakovací boxy</t>
  </si>
  <si>
    <t>4*3,2*0,15*032*0,5*0,1</t>
  </si>
  <si>
    <t>Komunikace pozemní</t>
  </si>
  <si>
    <t>46</t>
  </si>
  <si>
    <t>564851111</t>
  </si>
  <si>
    <t>Podklad ze štěrkodrtě ŠD plochy přes 100 m2 tl 150 mm</t>
  </si>
  <si>
    <t>-1659091909</t>
  </si>
  <si>
    <t>frakce 0/63</t>
  </si>
  <si>
    <t>692</t>
  </si>
  <si>
    <t>47</t>
  </si>
  <si>
    <t>564861111</t>
  </si>
  <si>
    <t>Podklad ze štěrkodrtě ŠD plochy přes 100 m2 tl 200 mm</t>
  </si>
  <si>
    <t>-1986340949</t>
  </si>
  <si>
    <t>pod přídlažbu a obrubníky</t>
  </si>
  <si>
    <t>104</t>
  </si>
  <si>
    <t>48</t>
  </si>
  <si>
    <t>569903311</t>
  </si>
  <si>
    <t>Zřízení zemních krajnic se zhutněním</t>
  </si>
  <si>
    <t>859165380</t>
  </si>
  <si>
    <t>49</t>
  </si>
  <si>
    <t>59621221x1</t>
  </si>
  <si>
    <t>Kladení zámkové dlažby pozemních komunikací ručně tl 80 mm skupiny A pl přes 50 do 100 m2 do betonového lože</t>
  </si>
  <si>
    <t>-1295778029</t>
  </si>
  <si>
    <t>přídlažba</t>
  </si>
  <si>
    <t>208*0,3</t>
  </si>
  <si>
    <t>50</t>
  </si>
  <si>
    <t>59245020</t>
  </si>
  <si>
    <t>dlažba skladebná betonová 200x100mm tl 80mm přírodní</t>
  </si>
  <si>
    <t>-435199297</t>
  </si>
  <si>
    <t>62,4*1,03</t>
  </si>
  <si>
    <t>501</t>
  </si>
  <si>
    <t>Vozovka</t>
  </si>
  <si>
    <t>51</t>
  </si>
  <si>
    <t>-349065528</t>
  </si>
  <si>
    <t>frakce 0/63 tř. A</t>
  </si>
  <si>
    <t>663</t>
  </si>
  <si>
    <t>52</t>
  </si>
  <si>
    <t>565165101</t>
  </si>
  <si>
    <t>Asfaltový beton vrstva podkladní ACP 16 (obalované kamenivo OKS) tl 80 mm š do 1,5 m</t>
  </si>
  <si>
    <t>-1435469106</t>
  </si>
  <si>
    <t>53</t>
  </si>
  <si>
    <t>567122114</t>
  </si>
  <si>
    <t>Podklad ze směsi stmelené cementem SC C 8/10 (KSC I) tl 150 mm</t>
  </si>
  <si>
    <t>-507586866</t>
  </si>
  <si>
    <t>54</t>
  </si>
  <si>
    <t>573111111</t>
  </si>
  <si>
    <t>Postřik živičný infiltrační s posypem z asfaltu množství 0,60 kg/m2</t>
  </si>
  <si>
    <t>-110646330</t>
  </si>
  <si>
    <t>55</t>
  </si>
  <si>
    <t>573231108</t>
  </si>
  <si>
    <t>Postřik živičný spojovací ze silniční emulze v množství 0,50 kg/m2</t>
  </si>
  <si>
    <t>-1232687117</t>
  </si>
  <si>
    <t>56</t>
  </si>
  <si>
    <t>577134111</t>
  </si>
  <si>
    <t>Asfaltový beton vrstva obrusná ACO 11+ (ABS) tř. I tl 40 mm š do 3 m z nemodifikovaného asfaltu</t>
  </si>
  <si>
    <t>1592618235</t>
  </si>
  <si>
    <t>502</t>
  </si>
  <si>
    <t>Vjezdy</t>
  </si>
  <si>
    <t>57</t>
  </si>
  <si>
    <t>1654437386</t>
  </si>
  <si>
    <t>frakce 0/63 tř.A</t>
  </si>
  <si>
    <t>58</t>
  </si>
  <si>
    <t>-1384187785</t>
  </si>
  <si>
    <t>59</t>
  </si>
  <si>
    <t>596212212</t>
  </si>
  <si>
    <t>Kladení zámkové dlažby pozemních komunikací ručně tl 80 mm skupiny A pl přes 100 do 300 m2</t>
  </si>
  <si>
    <t>-989087908</t>
  </si>
  <si>
    <t>60</t>
  </si>
  <si>
    <t>59245013</t>
  </si>
  <si>
    <t>dlažba zámková betonová tl 80mm přírodní</t>
  </si>
  <si>
    <t>-1617835312</t>
  </si>
  <si>
    <t>23*1,03</t>
  </si>
  <si>
    <t>61</t>
  </si>
  <si>
    <t>59245224</t>
  </si>
  <si>
    <t>dlažba zámková betonová pro nevidomé tl. 80mm červená</t>
  </si>
  <si>
    <t>1241270728</t>
  </si>
  <si>
    <t>1*1,03</t>
  </si>
  <si>
    <t>503</t>
  </si>
  <si>
    <t>Parkoviště</t>
  </si>
  <si>
    <t>62</t>
  </si>
  <si>
    <t>213141111</t>
  </si>
  <si>
    <t>Zřízení vrstvy z geotextilie v rovině nebo ve sklonu do 1:5 š do 3 m</t>
  </si>
  <si>
    <t>907904278</t>
  </si>
  <si>
    <t>69311088</t>
  </si>
  <si>
    <t>geotextilie netkaná separační, ochranná, filtrační, drenážní PES 500g/m2</t>
  </si>
  <si>
    <t>1625085392</t>
  </si>
  <si>
    <t>502*1,1845</t>
  </si>
  <si>
    <t>64</t>
  </si>
  <si>
    <t>-1689458712</t>
  </si>
  <si>
    <t>65</t>
  </si>
  <si>
    <t>564752111</t>
  </si>
  <si>
    <t>Podklad z vibrovaného štěrku VŠ tl 150 mm</t>
  </si>
  <si>
    <t>2133864610</t>
  </si>
  <si>
    <t>66</t>
  </si>
  <si>
    <t>596212213</t>
  </si>
  <si>
    <t>Kladení zámkové dlažby pozemních komunikací ručně tl 80 mm skupiny A pl přes 300 m2</t>
  </si>
  <si>
    <t>-1182912828</t>
  </si>
  <si>
    <t>416+32</t>
  </si>
  <si>
    <t>67</t>
  </si>
  <si>
    <t>592450301</t>
  </si>
  <si>
    <t>dlažba distanční betonová 200x200mm tl 80mm přírodní</t>
  </si>
  <si>
    <t>-1180483922</t>
  </si>
  <si>
    <t>416*1,03</t>
  </si>
  <si>
    <t>68</t>
  </si>
  <si>
    <t>592450041</t>
  </si>
  <si>
    <t>dlažba distanční betonová 200x200mm tl 80mm červená</t>
  </si>
  <si>
    <t>1178500797</t>
  </si>
  <si>
    <t>32*1,03</t>
  </si>
  <si>
    <t>505</t>
  </si>
  <si>
    <t>Chodníky</t>
  </si>
  <si>
    <t>69</t>
  </si>
  <si>
    <t>-1104663160</t>
  </si>
  <si>
    <t>frakce 0/32</t>
  </si>
  <si>
    <t>687</t>
  </si>
  <si>
    <t>70</t>
  </si>
  <si>
    <t>596211110</t>
  </si>
  <si>
    <t>Kladení zámkové dlažby komunikací pro pěší ručně tl 60 mm skupiny A pl do 50 m2</t>
  </si>
  <si>
    <t>-1433611578</t>
  </si>
  <si>
    <t>71</t>
  </si>
  <si>
    <t>59245015</t>
  </si>
  <si>
    <t>dlažba zámková betonová tl 60mm přírodní</t>
  </si>
  <si>
    <t>-901595959</t>
  </si>
  <si>
    <t>683*1,03</t>
  </si>
  <si>
    <t>72</t>
  </si>
  <si>
    <t>59245222</t>
  </si>
  <si>
    <t>dlažba zámková betonová pro nevidomé tl. 60mm červená</t>
  </si>
  <si>
    <t>630746362</t>
  </si>
  <si>
    <t>4*1,03</t>
  </si>
  <si>
    <t>Trubní vedení</t>
  </si>
  <si>
    <t>73</t>
  </si>
  <si>
    <t>871310320</t>
  </si>
  <si>
    <t>Montáž kanalizačního potrubí hladkého plnostěnného SN 12 z polypropylenu DN 150</t>
  </si>
  <si>
    <t>738053811</t>
  </si>
  <si>
    <t>74</t>
  </si>
  <si>
    <t>28611131</t>
  </si>
  <si>
    <t>trubka kanalizační PVC DN 160x1000mm SN4</t>
  </si>
  <si>
    <t>703714407</t>
  </si>
  <si>
    <t>75</t>
  </si>
  <si>
    <t>871353121</t>
  </si>
  <si>
    <t>Montáž kanalizačního potrubí hladkého plnostěnného SN 8 z PVC-U DN 200</t>
  </si>
  <si>
    <t>-1254879237</t>
  </si>
  <si>
    <t>napojení trativodní šachty</t>
  </si>
  <si>
    <t>76</t>
  </si>
  <si>
    <t>28611136</t>
  </si>
  <si>
    <t>trubka kanalizační PVC DN 200x1000mm SN4</t>
  </si>
  <si>
    <t>1501911004</t>
  </si>
  <si>
    <t>77</t>
  </si>
  <si>
    <t>892351111</t>
  </si>
  <si>
    <t>Tlaková zkouška vodou potrubí DN 150 nebo 200</t>
  </si>
  <si>
    <t>132066553</t>
  </si>
  <si>
    <t>78</t>
  </si>
  <si>
    <t>892372111</t>
  </si>
  <si>
    <t>Zabezpečení konců potrubí DN do 300 při tlakových zkouškách vodou</t>
  </si>
  <si>
    <t>415458283</t>
  </si>
  <si>
    <t>79</t>
  </si>
  <si>
    <t>899101211</t>
  </si>
  <si>
    <t>Demontáž poklopů litinových nebo ocelových včetně rámů hmotnosti do 50 kg</t>
  </si>
  <si>
    <t>-2139817750</t>
  </si>
  <si>
    <t>výšková úprava šoupat a hydrantů</t>
  </si>
  <si>
    <t>9+7</t>
  </si>
  <si>
    <t>80</t>
  </si>
  <si>
    <t>899103112</t>
  </si>
  <si>
    <t>Osazení poklopů litinových, ocelových nebo železobetonových včetně rámů pro třídu zatížení B125, C250</t>
  </si>
  <si>
    <t>-1562059239</t>
  </si>
  <si>
    <t>výšková úprava poklopů šachet</t>
  </si>
  <si>
    <t>81</t>
  </si>
  <si>
    <t>899203112</t>
  </si>
  <si>
    <t>Osazení mříží litinových včetně rámů a košů na bahno pro třídu zatížení B125, C250</t>
  </si>
  <si>
    <t>-437317110</t>
  </si>
  <si>
    <t>na stávající vpusti</t>
  </si>
  <si>
    <t>82</t>
  </si>
  <si>
    <t>55241043</t>
  </si>
  <si>
    <t>mříž šachtová dešťová litinová DN 425 pro třídu zatížení D400 čtverec</t>
  </si>
  <si>
    <t>864083756</t>
  </si>
  <si>
    <t>83</t>
  </si>
  <si>
    <t>899204211</t>
  </si>
  <si>
    <t>Demontáž mříží litinových včetně rámů hmotnosti přes 150 kg</t>
  </si>
  <si>
    <t>1591451628</t>
  </si>
  <si>
    <t>stávající vpusti</t>
  </si>
  <si>
    <t>84</t>
  </si>
  <si>
    <t>899401112</t>
  </si>
  <si>
    <t>Osazení poklopů uličních litinových šoupátkových</t>
  </si>
  <si>
    <t>263437553</t>
  </si>
  <si>
    <t>85</t>
  </si>
  <si>
    <t>899401113</t>
  </si>
  <si>
    <t>Osazení poklopů uličních litinových hydrantových</t>
  </si>
  <si>
    <t>837850373</t>
  </si>
  <si>
    <t>899623141</t>
  </si>
  <si>
    <t>Obetonování potrubí nebo zdiva stok betonem prostým tř. C 12/15 v otevřeném výkopu</t>
  </si>
  <si>
    <t>253286341</t>
  </si>
  <si>
    <t>rezervní chránička</t>
  </si>
  <si>
    <t>84*(0,3*0,3-0,075*0,075*3,14)</t>
  </si>
  <si>
    <t>žlab TK-2</t>
  </si>
  <si>
    <t>84*(0,55*0,25-0,23*0,19)</t>
  </si>
  <si>
    <t>odvodňovací žlab</t>
  </si>
  <si>
    <t>11*(0,6*0,4-0,2*0,2)</t>
  </si>
  <si>
    <t>87</t>
  </si>
  <si>
    <t>89999-0032</t>
  </si>
  <si>
    <t>M+D rezervní chránička plastová DN 110</t>
  </si>
  <si>
    <t>637579773</t>
  </si>
  <si>
    <t>88</t>
  </si>
  <si>
    <t>89999-1033</t>
  </si>
  <si>
    <t>M+D chránička plastová AROT DN 110</t>
  </si>
  <si>
    <t>-578450642</t>
  </si>
  <si>
    <t>89</t>
  </si>
  <si>
    <t>89999-9001</t>
  </si>
  <si>
    <t>Navrtávka do stávající kanalizace a utěsnění</t>
  </si>
  <si>
    <t>2059340596</t>
  </si>
  <si>
    <t>Ostatní konstrukce a práce, bourání</t>
  </si>
  <si>
    <t>90</t>
  </si>
  <si>
    <t>916131113</t>
  </si>
  <si>
    <t>Osazení silničního obrubníku betonového ležatého s boční opěrou do lože z betonu prostého</t>
  </si>
  <si>
    <t>-1978233974</t>
  </si>
  <si>
    <t>91</t>
  </si>
  <si>
    <t>59217029</t>
  </si>
  <si>
    <t>obrubník silniční betonový nájezdový 1000x150x150mm</t>
  </si>
  <si>
    <t>-415353621</t>
  </si>
  <si>
    <t>36*1,02</t>
  </si>
  <si>
    <t>36,72*1,02 'Přepočtené koeficientem množství</t>
  </si>
  <si>
    <t>92</t>
  </si>
  <si>
    <t>916131213</t>
  </si>
  <si>
    <t>Osazení silničního obrubníku betonového stojatého s boční opěrou do lože z betonu prostého</t>
  </si>
  <si>
    <t>564240838</t>
  </si>
  <si>
    <t>přechodový obrubník</t>
  </si>
  <si>
    <t>6+6</t>
  </si>
  <si>
    <t>silniční obrubník</t>
  </si>
  <si>
    <t>293</t>
  </si>
  <si>
    <t>93</t>
  </si>
  <si>
    <t>59217031</t>
  </si>
  <si>
    <t>obrubník silniční betonový 1000x150x250mm</t>
  </si>
  <si>
    <t>161153817</t>
  </si>
  <si>
    <t>293*1,02</t>
  </si>
  <si>
    <t>94</t>
  </si>
  <si>
    <t>59217030</t>
  </si>
  <si>
    <t>obrubník silniční betonový přechodový 1000x150x150-250mm</t>
  </si>
  <si>
    <t>269212396</t>
  </si>
  <si>
    <t>(6+6)*1,02</t>
  </si>
  <si>
    <t>95</t>
  </si>
  <si>
    <t>916231213</t>
  </si>
  <si>
    <t>Osazení chodníkového obrubníku betonového stojatého s boční opěrou do lože z betonu prostého</t>
  </si>
  <si>
    <t>-1231788862</t>
  </si>
  <si>
    <t>96</t>
  </si>
  <si>
    <t>59217017</t>
  </si>
  <si>
    <t>obrubník betonový chodníkový 1000x100x250mm</t>
  </si>
  <si>
    <t>-971614965</t>
  </si>
  <si>
    <t>638*1,02</t>
  </si>
  <si>
    <t>650,76*1,02 'Přepočtené koeficientem množství</t>
  </si>
  <si>
    <t>97</t>
  </si>
  <si>
    <t>916991121</t>
  </si>
  <si>
    <t>Lože pod obrubníky, krajníky nebo obruby z dlažebních kostek z betonu prostého</t>
  </si>
  <si>
    <t>1748959513</t>
  </si>
  <si>
    <t>(293+6+6+638)*0,4*0,2</t>
  </si>
  <si>
    <t>36*0,5*0,2</t>
  </si>
  <si>
    <t>919124121</t>
  </si>
  <si>
    <t>Dilatační spáry vkládané v cementobetonovém krytu s vyplněním spár asfaltovou zálivkou</t>
  </si>
  <si>
    <t>174836375</t>
  </si>
  <si>
    <t>zalití styčné spáry afaltem</t>
  </si>
  <si>
    <t>208</t>
  </si>
  <si>
    <t>919735112</t>
  </si>
  <si>
    <t>Řezání stávajícího živičného krytu hl přes 50 do 100 mm</t>
  </si>
  <si>
    <t>-248469</t>
  </si>
  <si>
    <t>zařezání styčné hrany asfaltu</t>
  </si>
  <si>
    <t>100</t>
  </si>
  <si>
    <t>935112111</t>
  </si>
  <si>
    <t>Osazení příkopového žlabu do betonu tl 100 mm z betonových tvárnic š 500 mm</t>
  </si>
  <si>
    <t>1749876264</t>
  </si>
  <si>
    <t>žlab TK2</t>
  </si>
  <si>
    <t>59227x13</t>
  </si>
  <si>
    <t xml:space="preserve">chránička, betonový žlab BG-TK2  100x23x19,5cm</t>
  </si>
  <si>
    <t>-1027026961</t>
  </si>
  <si>
    <t>84*1,01</t>
  </si>
  <si>
    <t>102</t>
  </si>
  <si>
    <t>59227x10</t>
  </si>
  <si>
    <t xml:space="preserve">poklop žlabu BG-TK2  50x24x4 cm</t>
  </si>
  <si>
    <t>254301778</t>
  </si>
  <si>
    <t>84*2*1,01</t>
  </si>
  <si>
    <t>103</t>
  </si>
  <si>
    <t>935113111</t>
  </si>
  <si>
    <t>Osazení odvodňovacího polymerbetonového žlabu s krycím roštem šířky do 200 mm</t>
  </si>
  <si>
    <t>2016386291</t>
  </si>
  <si>
    <t>592270x7</t>
  </si>
  <si>
    <t>žlab odvodňovací z polymerbetonu se spádem dna 0,5% vč. litinové mříže D400kN</t>
  </si>
  <si>
    <t>-221407078</t>
  </si>
  <si>
    <t>997</t>
  </si>
  <si>
    <t>Doprava suti a vybouraných hmot</t>
  </si>
  <si>
    <t>105</t>
  </si>
  <si>
    <t>997221571</t>
  </si>
  <si>
    <t>Vodorovná doprava vybouraných hmot do 1 km</t>
  </si>
  <si>
    <t>-160805446</t>
  </si>
  <si>
    <t>106</t>
  </si>
  <si>
    <t>997221579</t>
  </si>
  <si>
    <t>Příplatek ZKD 1 km u vodorovné dopravy vybouraných hmot</t>
  </si>
  <si>
    <t>791464881</t>
  </si>
  <si>
    <t>1251,18*9 'Přepočtené koeficientem množství</t>
  </si>
  <si>
    <t>107</t>
  </si>
  <si>
    <t>997221861</t>
  </si>
  <si>
    <t>Poplatek za uložení na recyklační skládce (skládkovné) stavebního odpadu z prostého betonu pod kódem 17 01 01</t>
  </si>
  <si>
    <t>1902815452</t>
  </si>
  <si>
    <t>563*0,255+892*0,325+683*0,205</t>
  </si>
  <si>
    <t>108</t>
  </si>
  <si>
    <t>997221862</t>
  </si>
  <si>
    <t>Poplatek za uložení na recyklační skládce (skládkovné) stavebního odpadu z armovaného betonu pod kódem 17 01 01</t>
  </si>
  <si>
    <t>813946303</t>
  </si>
  <si>
    <t>žb panely</t>
  </si>
  <si>
    <t>98*0,425</t>
  </si>
  <si>
    <t>109</t>
  </si>
  <si>
    <t>997221873</t>
  </si>
  <si>
    <t>Poplatek za uložení na recyklační skládce (skládkovné) stavebního odpadu zeminy a kamení zatříděného do Katalogu odpadů pod kódem 17 05 04</t>
  </si>
  <si>
    <t>-2078663942</t>
  </si>
  <si>
    <t>98*0,17+1455*0,29</t>
  </si>
  <si>
    <t>110</t>
  </si>
  <si>
    <t>997221875</t>
  </si>
  <si>
    <t>Poplatek za uložení na recyklační skládce (skládkovné) stavebního odpadu asfaltového bez obsahu dehtu zatříděného do Katalogu odpadů pod kódem 17 03 02</t>
  </si>
  <si>
    <t>-67793577</t>
  </si>
  <si>
    <t>1251,18-573,48-41,65-438,61</t>
  </si>
  <si>
    <t>998</t>
  </si>
  <si>
    <t>Přesun hmot</t>
  </si>
  <si>
    <t>111</t>
  </si>
  <si>
    <t>998225111</t>
  </si>
  <si>
    <t>Přesun hmot pro pozemní komunikace s krytem z kamene, monolitickým betonovým nebo živičným</t>
  </si>
  <si>
    <t>639964043</t>
  </si>
  <si>
    <t>VRN</t>
  </si>
  <si>
    <t>Vedlejší rozpočtové náklady</t>
  </si>
  <si>
    <t>909</t>
  </si>
  <si>
    <t>112</t>
  </si>
  <si>
    <t>990-001</t>
  </si>
  <si>
    <t>Dočasné dopravní značení na státní komunikaci vč.vypracování návrhu, odsouhlasení dopravním inspektorátem a zrušení</t>
  </si>
  <si>
    <t>Kč</t>
  </si>
  <si>
    <t>1024</t>
  </si>
  <si>
    <t>-146936055</t>
  </si>
  <si>
    <t>113</t>
  </si>
  <si>
    <t>990-002</t>
  </si>
  <si>
    <t>Geodetické vytýčení stavby (případně pozemků)</t>
  </si>
  <si>
    <t>1694291641</t>
  </si>
  <si>
    <t>114</t>
  </si>
  <si>
    <t>990-003</t>
  </si>
  <si>
    <t>Geodetické zaměření skutečného provedení stavby</t>
  </si>
  <si>
    <t>880009862</t>
  </si>
  <si>
    <t>115</t>
  </si>
  <si>
    <t>990-004</t>
  </si>
  <si>
    <t>Vytýčení stávajících inženýrských sítí</t>
  </si>
  <si>
    <t>1033193230</t>
  </si>
  <si>
    <t>116</t>
  </si>
  <si>
    <t>990-005</t>
  </si>
  <si>
    <t>Geotechnické posouzení únosnosti podloží</t>
  </si>
  <si>
    <t>571912472</t>
  </si>
  <si>
    <t>117</t>
  </si>
  <si>
    <t>990-101</t>
  </si>
  <si>
    <t>Zařízení staveniště</t>
  </si>
  <si>
    <t>-310767548</t>
  </si>
  <si>
    <t>118</t>
  </si>
  <si>
    <t>990-102</t>
  </si>
  <si>
    <t>Provozní vlivy</t>
  </si>
  <si>
    <t>-942137206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</si>
</sst>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Kasparek031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chodníků a parkovacích ploch v ul.Šafaříkova a Dobrovského, Rajhrad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27. 5. 2025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ul.Šafaříkova a Dobr...'!J30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'01 - ul.Šafaříkova a Dobr...'!P131</f>
        <v>0</v>
      </c>
      <c r="AV95" s="111">
        <f>'01 - ul.Šafaříkova a Dobr...'!J33</f>
        <v>0</v>
      </c>
      <c r="AW95" s="111">
        <f>'01 - ul.Šafaříkova a Dobr...'!J34</f>
        <v>0</v>
      </c>
      <c r="AX95" s="111">
        <f>'01 - ul.Šafaříkova a Dobr...'!J35</f>
        <v>0</v>
      </c>
      <c r="AY95" s="111">
        <f>'01 - ul.Šafaříkova a Dobr...'!J36</f>
        <v>0</v>
      </c>
      <c r="AZ95" s="111">
        <f>'01 - ul.Šafaříkova a Dobr...'!F33</f>
        <v>0</v>
      </c>
      <c r="BA95" s="111">
        <f>'01 - ul.Šafaříkova a Dobr...'!F34</f>
        <v>0</v>
      </c>
      <c r="BB95" s="111">
        <f>'01 - ul.Šafaříkova a Dobr...'!F35</f>
        <v>0</v>
      </c>
      <c r="BC95" s="111">
        <f>'01 - ul.Šafaříkova a Dobr...'!F36</f>
        <v>0</v>
      </c>
      <c r="BD95" s="113">
        <f>'01 - ul.Šafaříkova a Dobr...'!F37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ul.Šafaříkova a Dob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84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16" t="str">
        <f>'Rekapitulace stavby'!K6</f>
        <v>Stavební úpravy chodníků a parkovacích ploch v ul.Šafaříkova a Dobrovského, Rajhrad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85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27. 5. 2025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33</v>
      </c>
      <c r="E30" s="37"/>
      <c r="F30" s="37"/>
      <c r="G30" s="37"/>
      <c r="H30" s="37"/>
      <c r="I30" s="37"/>
      <c r="J30" s="95">
        <f>ROUND(J131,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37</v>
      </c>
      <c r="E33" s="31" t="s">
        <v>38</v>
      </c>
      <c r="F33" s="122">
        <f>ROUND((SUM(BE131:BE386)),  2)</f>
        <v>0</v>
      </c>
      <c r="G33" s="37"/>
      <c r="H33" s="37"/>
      <c r="I33" s="123">
        <v>0.20999999999999999</v>
      </c>
      <c r="J33" s="122">
        <f>ROUND(((SUM(BE131:BE386))*I33),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2">
        <f>ROUND((SUM(BF131:BF386)),  2)</f>
        <v>0</v>
      </c>
      <c r="G34" s="37"/>
      <c r="H34" s="37"/>
      <c r="I34" s="123">
        <v>0.12</v>
      </c>
      <c r="J34" s="122">
        <f>ROUND(((SUM(BF131:BF386))*I34),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2">
        <f>ROUND((SUM(BG131:BG386)),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2">
        <f>ROUND((SUM(BH131:BH386)),  2)</f>
        <v>0</v>
      </c>
      <c r="G36" s="37"/>
      <c r="H36" s="37"/>
      <c r="I36" s="123">
        <v>0.12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2">
        <f>ROUND((SUM(BI131:BI386)),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43</v>
      </c>
      <c r="E39" s="80"/>
      <c r="F39" s="80"/>
      <c r="G39" s="126" t="s">
        <v>44</v>
      </c>
      <c r="H39" s="127" t="s">
        <v>45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0" t="s">
        <v>49</v>
      </c>
      <c r="G61" s="57" t="s">
        <v>48</v>
      </c>
      <c r="H61" s="40"/>
      <c r="I61" s="40"/>
      <c r="J61" s="13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0" t="s">
        <v>49</v>
      </c>
      <c r="G76" s="57" t="s">
        <v>48</v>
      </c>
      <c r="H76" s="40"/>
      <c r="I76" s="40"/>
      <c r="J76" s="13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16" t="str">
        <f>E7</f>
        <v>Stavební úpravy chodníků a parkovacích ploch v ul.Šafaříkova a Dobrovského, Rajhrad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ul.Šafaříkova a Dobrovského, Rajhrad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27. 5. 2025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88</v>
      </c>
      <c r="D94" s="124"/>
      <c r="E94" s="124"/>
      <c r="F94" s="124"/>
      <c r="G94" s="124"/>
      <c r="H94" s="124"/>
      <c r="I94" s="124"/>
      <c r="J94" s="133" t="s">
        <v>89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90</v>
      </c>
      <c r="D96" s="37"/>
      <c r="E96" s="37"/>
      <c r="F96" s="37"/>
      <c r="G96" s="37"/>
      <c r="H96" s="37"/>
      <c r="I96" s="37"/>
      <c r="J96" s="95">
        <f>J131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91</v>
      </c>
    </row>
    <row r="97" s="9" customFormat="1" ht="24.96" customHeight="1">
      <c r="A97" s="9"/>
      <c r="B97" s="135"/>
      <c r="C97" s="9"/>
      <c r="D97" s="136" t="s">
        <v>92</v>
      </c>
      <c r="E97" s="137"/>
      <c r="F97" s="137"/>
      <c r="G97" s="137"/>
      <c r="H97" s="137"/>
      <c r="I97" s="137"/>
      <c r="J97" s="138">
        <f>J132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93</v>
      </c>
      <c r="E98" s="141"/>
      <c r="F98" s="141"/>
      <c r="G98" s="141"/>
      <c r="H98" s="141"/>
      <c r="I98" s="141"/>
      <c r="J98" s="142">
        <f>J133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94</v>
      </c>
      <c r="E99" s="141"/>
      <c r="F99" s="141"/>
      <c r="G99" s="141"/>
      <c r="H99" s="141"/>
      <c r="I99" s="141"/>
      <c r="J99" s="142">
        <f>J192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95</v>
      </c>
      <c r="E100" s="141"/>
      <c r="F100" s="141"/>
      <c r="G100" s="141"/>
      <c r="H100" s="141"/>
      <c r="I100" s="141"/>
      <c r="J100" s="142">
        <f>J216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96</v>
      </c>
      <c r="E101" s="141"/>
      <c r="F101" s="141"/>
      <c r="G101" s="141"/>
      <c r="H101" s="141"/>
      <c r="I101" s="141"/>
      <c r="J101" s="142">
        <f>J228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97</v>
      </c>
      <c r="E102" s="141"/>
      <c r="F102" s="141"/>
      <c r="G102" s="141"/>
      <c r="H102" s="141"/>
      <c r="I102" s="141"/>
      <c r="J102" s="142">
        <f>J242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98</v>
      </c>
      <c r="E103" s="141"/>
      <c r="F103" s="141"/>
      <c r="G103" s="141"/>
      <c r="H103" s="141"/>
      <c r="I103" s="141"/>
      <c r="J103" s="142">
        <f>J251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9"/>
      <c r="C104" s="10"/>
      <c r="D104" s="140" t="s">
        <v>99</v>
      </c>
      <c r="E104" s="141"/>
      <c r="F104" s="141"/>
      <c r="G104" s="141"/>
      <c r="H104" s="141"/>
      <c r="I104" s="141"/>
      <c r="J104" s="142">
        <f>J261</f>
        <v>0</v>
      </c>
      <c r="K104" s="10"/>
      <c r="L104" s="13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9"/>
      <c r="C105" s="10"/>
      <c r="D105" s="140" t="s">
        <v>100</v>
      </c>
      <c r="E105" s="141"/>
      <c r="F105" s="141"/>
      <c r="G105" s="141"/>
      <c r="H105" s="141"/>
      <c r="I105" s="141"/>
      <c r="J105" s="142">
        <f>J275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101</v>
      </c>
      <c r="E106" s="141"/>
      <c r="F106" s="141"/>
      <c r="G106" s="141"/>
      <c r="H106" s="141"/>
      <c r="I106" s="141"/>
      <c r="J106" s="142">
        <f>J284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102</v>
      </c>
      <c r="E107" s="141"/>
      <c r="F107" s="141"/>
      <c r="G107" s="141"/>
      <c r="H107" s="141"/>
      <c r="I107" s="141"/>
      <c r="J107" s="142">
        <f>J325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103</v>
      </c>
      <c r="E108" s="141"/>
      <c r="F108" s="141"/>
      <c r="G108" s="141"/>
      <c r="H108" s="141"/>
      <c r="I108" s="141"/>
      <c r="J108" s="142">
        <f>J363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9"/>
      <c r="C109" s="10"/>
      <c r="D109" s="140" t="s">
        <v>104</v>
      </c>
      <c r="E109" s="141"/>
      <c r="F109" s="141"/>
      <c r="G109" s="141"/>
      <c r="H109" s="141"/>
      <c r="I109" s="141"/>
      <c r="J109" s="142">
        <f>J376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35"/>
      <c r="C110" s="9"/>
      <c r="D110" s="136" t="s">
        <v>105</v>
      </c>
      <c r="E110" s="137"/>
      <c r="F110" s="137"/>
      <c r="G110" s="137"/>
      <c r="H110" s="137"/>
      <c r="I110" s="137"/>
      <c r="J110" s="138">
        <f>J378</f>
        <v>0</v>
      </c>
      <c r="K110" s="9"/>
      <c r="L110" s="13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39"/>
      <c r="C111" s="10"/>
      <c r="D111" s="140" t="s">
        <v>106</v>
      </c>
      <c r="E111" s="141"/>
      <c r="F111" s="141"/>
      <c r="G111" s="141"/>
      <c r="H111" s="141"/>
      <c r="I111" s="141"/>
      <c r="J111" s="142">
        <f>J379</f>
        <v>0</v>
      </c>
      <c r="K111" s="10"/>
      <c r="L111" s="13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107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7"/>
      <c r="D121" s="37"/>
      <c r="E121" s="116" t="str">
        <f>E7</f>
        <v>Stavební úpravy chodníků a parkovacích ploch v ul.Šafaříkova a Dobrovského, Rajhrad</v>
      </c>
      <c r="F121" s="31"/>
      <c r="G121" s="31"/>
      <c r="H121" s="31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85</v>
      </c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7"/>
      <c r="D123" s="37"/>
      <c r="E123" s="66" t="str">
        <f>E9</f>
        <v>01 - ul.Šafaříkova a Dobrovského, Rajhrad</v>
      </c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7"/>
      <c r="E125" s="37"/>
      <c r="F125" s="26" t="str">
        <f>F12</f>
        <v xml:space="preserve"> </v>
      </c>
      <c r="G125" s="37"/>
      <c r="H125" s="37"/>
      <c r="I125" s="31" t="s">
        <v>22</v>
      </c>
      <c r="J125" s="68" t="str">
        <f>IF(J12="","",J12)</f>
        <v>27. 5. 2025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7"/>
      <c r="E127" s="37"/>
      <c r="F127" s="26" t="str">
        <f>E15</f>
        <v xml:space="preserve"> </v>
      </c>
      <c r="G127" s="37"/>
      <c r="H127" s="37"/>
      <c r="I127" s="31" t="s">
        <v>29</v>
      </c>
      <c r="J127" s="35" t="str">
        <f>E21</f>
        <v xml:space="preserve"> </v>
      </c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7"/>
      <c r="E128" s="37"/>
      <c r="F128" s="26" t="str">
        <f>IF(E18="","",E18)</f>
        <v>Vyplň údaj</v>
      </c>
      <c r="G128" s="37"/>
      <c r="H128" s="37"/>
      <c r="I128" s="31" t="s">
        <v>31</v>
      </c>
      <c r="J128" s="35" t="str">
        <f>E24</f>
        <v xml:space="preserve"> 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43"/>
      <c r="B130" s="144"/>
      <c r="C130" s="145" t="s">
        <v>108</v>
      </c>
      <c r="D130" s="146" t="s">
        <v>58</v>
      </c>
      <c r="E130" s="146" t="s">
        <v>54</v>
      </c>
      <c r="F130" s="146" t="s">
        <v>55</v>
      </c>
      <c r="G130" s="146" t="s">
        <v>109</v>
      </c>
      <c r="H130" s="146" t="s">
        <v>110</v>
      </c>
      <c r="I130" s="146" t="s">
        <v>111</v>
      </c>
      <c r="J130" s="147" t="s">
        <v>89</v>
      </c>
      <c r="K130" s="148" t="s">
        <v>112</v>
      </c>
      <c r="L130" s="149"/>
      <c r="M130" s="85" t="s">
        <v>1</v>
      </c>
      <c r="N130" s="86" t="s">
        <v>37</v>
      </c>
      <c r="O130" s="86" t="s">
        <v>113</v>
      </c>
      <c r="P130" s="86" t="s">
        <v>114</v>
      </c>
      <c r="Q130" s="86" t="s">
        <v>115</v>
      </c>
      <c r="R130" s="86" t="s">
        <v>116</v>
      </c>
      <c r="S130" s="86" t="s">
        <v>117</v>
      </c>
      <c r="T130" s="87" t="s">
        <v>118</v>
      </c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="2" customFormat="1" ht="22.8" customHeight="1">
      <c r="A131" s="37"/>
      <c r="B131" s="38"/>
      <c r="C131" s="92" t="s">
        <v>119</v>
      </c>
      <c r="D131" s="37"/>
      <c r="E131" s="37"/>
      <c r="F131" s="37"/>
      <c r="G131" s="37"/>
      <c r="H131" s="37"/>
      <c r="I131" s="37"/>
      <c r="J131" s="150">
        <f>BK131</f>
        <v>0</v>
      </c>
      <c r="K131" s="37"/>
      <c r="L131" s="38"/>
      <c r="M131" s="88"/>
      <c r="N131" s="72"/>
      <c r="O131" s="89"/>
      <c r="P131" s="151">
        <f>P132+P378</f>
        <v>0</v>
      </c>
      <c r="Q131" s="89"/>
      <c r="R131" s="151">
        <f>R132+R378</f>
        <v>1908.8193163000001</v>
      </c>
      <c r="S131" s="89"/>
      <c r="T131" s="152">
        <f>T132+T378</f>
        <v>1251.1800000000001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72</v>
      </c>
      <c r="AU131" s="18" t="s">
        <v>91</v>
      </c>
      <c r="BK131" s="153">
        <f>BK132+BK378</f>
        <v>0</v>
      </c>
    </row>
    <row r="132" s="12" customFormat="1" ht="25.92" customHeight="1">
      <c r="A132" s="12"/>
      <c r="B132" s="154"/>
      <c r="C132" s="12"/>
      <c r="D132" s="155" t="s">
        <v>72</v>
      </c>
      <c r="E132" s="156" t="s">
        <v>120</v>
      </c>
      <c r="F132" s="156" t="s">
        <v>121</v>
      </c>
      <c r="G132" s="12"/>
      <c r="H132" s="12"/>
      <c r="I132" s="157"/>
      <c r="J132" s="158">
        <f>BK132</f>
        <v>0</v>
      </c>
      <c r="K132" s="12"/>
      <c r="L132" s="154"/>
      <c r="M132" s="159"/>
      <c r="N132" s="160"/>
      <c r="O132" s="160"/>
      <c r="P132" s="161">
        <f>P133+P192+P216+P228+P242+P251+P261+P275+P284+P325+P363+P376</f>
        <v>0</v>
      </c>
      <c r="Q132" s="160"/>
      <c r="R132" s="161">
        <f>R133+R192+R216+R228+R242+R251+R261+R275+R284+R325+R363+R376</f>
        <v>1908.8193163000001</v>
      </c>
      <c r="S132" s="160"/>
      <c r="T132" s="162">
        <f>T133+T192+T216+T228+T242+T251+T261+T275+T284+T325+T363+T376</f>
        <v>1251.1800000000001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5" t="s">
        <v>81</v>
      </c>
      <c r="AT132" s="163" t="s">
        <v>72</v>
      </c>
      <c r="AU132" s="163" t="s">
        <v>73</v>
      </c>
      <c r="AY132" s="155" t="s">
        <v>122</v>
      </c>
      <c r="BK132" s="164">
        <f>BK133+BK192+BK216+BK228+BK242+BK251+BK261+BK275+BK284+BK325+BK363+BK376</f>
        <v>0</v>
      </c>
    </row>
    <row r="133" s="12" customFormat="1" ht="22.8" customHeight="1">
      <c r="A133" s="12"/>
      <c r="B133" s="154"/>
      <c r="C133" s="12"/>
      <c r="D133" s="155" t="s">
        <v>72</v>
      </c>
      <c r="E133" s="165" t="s">
        <v>81</v>
      </c>
      <c r="F133" s="165" t="s">
        <v>123</v>
      </c>
      <c r="G133" s="12"/>
      <c r="H133" s="12"/>
      <c r="I133" s="157"/>
      <c r="J133" s="166">
        <f>BK133</f>
        <v>0</v>
      </c>
      <c r="K133" s="12"/>
      <c r="L133" s="154"/>
      <c r="M133" s="159"/>
      <c r="N133" s="160"/>
      <c r="O133" s="160"/>
      <c r="P133" s="161">
        <f>SUM(P134:P191)</f>
        <v>0</v>
      </c>
      <c r="Q133" s="160"/>
      <c r="R133" s="161">
        <f>SUM(R134:R191)</f>
        <v>0.021350000000000001</v>
      </c>
      <c r="S133" s="160"/>
      <c r="T133" s="162">
        <f>SUM(T134:T191)</f>
        <v>1249.98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5" t="s">
        <v>81</v>
      </c>
      <c r="AT133" s="163" t="s">
        <v>72</v>
      </c>
      <c r="AU133" s="163" t="s">
        <v>81</v>
      </c>
      <c r="AY133" s="155" t="s">
        <v>122</v>
      </c>
      <c r="BK133" s="164">
        <f>SUM(BK134:BK191)</f>
        <v>0</v>
      </c>
    </row>
    <row r="134" s="2" customFormat="1" ht="24.15" customHeight="1">
      <c r="A134" s="37"/>
      <c r="B134" s="167"/>
      <c r="C134" s="168" t="s">
        <v>81</v>
      </c>
      <c r="D134" s="168" t="s">
        <v>124</v>
      </c>
      <c r="E134" s="169" t="s">
        <v>125</v>
      </c>
      <c r="F134" s="170" t="s">
        <v>126</v>
      </c>
      <c r="G134" s="171" t="s">
        <v>127</v>
      </c>
      <c r="H134" s="172">
        <v>3</v>
      </c>
      <c r="I134" s="173"/>
      <c r="J134" s="174">
        <f>ROUND(I134*H134,2)</f>
        <v>0</v>
      </c>
      <c r="K134" s="175"/>
      <c r="L134" s="38"/>
      <c r="M134" s="176" t="s">
        <v>1</v>
      </c>
      <c r="N134" s="177" t="s">
        <v>38</v>
      </c>
      <c r="O134" s="76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0" t="s">
        <v>128</v>
      </c>
      <c r="AT134" s="180" t="s">
        <v>124</v>
      </c>
      <c r="AU134" s="180" t="s">
        <v>83</v>
      </c>
      <c r="AY134" s="18" t="s">
        <v>122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8" t="s">
        <v>81</v>
      </c>
      <c r="BK134" s="181">
        <f>ROUND(I134*H134,2)</f>
        <v>0</v>
      </c>
      <c r="BL134" s="18" t="s">
        <v>128</v>
      </c>
      <c r="BM134" s="180" t="s">
        <v>129</v>
      </c>
    </row>
    <row r="135" s="2" customFormat="1" ht="21.75" customHeight="1">
      <c r="A135" s="37"/>
      <c r="B135" s="167"/>
      <c r="C135" s="168" t="s">
        <v>83</v>
      </c>
      <c r="D135" s="168" t="s">
        <v>124</v>
      </c>
      <c r="E135" s="169" t="s">
        <v>130</v>
      </c>
      <c r="F135" s="170" t="s">
        <v>131</v>
      </c>
      <c r="G135" s="171" t="s">
        <v>127</v>
      </c>
      <c r="H135" s="172">
        <v>3</v>
      </c>
      <c r="I135" s="173"/>
      <c r="J135" s="174">
        <f>ROUND(I135*H135,2)</f>
        <v>0</v>
      </c>
      <c r="K135" s="175"/>
      <c r="L135" s="38"/>
      <c r="M135" s="176" t="s">
        <v>1</v>
      </c>
      <c r="N135" s="177" t="s">
        <v>38</v>
      </c>
      <c r="O135" s="76"/>
      <c r="P135" s="178">
        <f>O135*H135</f>
        <v>0</v>
      </c>
      <c r="Q135" s="178">
        <v>0</v>
      </c>
      <c r="R135" s="178">
        <f>Q135*H135</f>
        <v>0</v>
      </c>
      <c r="S135" s="178">
        <v>0</v>
      </c>
      <c r="T135" s="17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0" t="s">
        <v>128</v>
      </c>
      <c r="AT135" s="180" t="s">
        <v>124</v>
      </c>
      <c r="AU135" s="180" t="s">
        <v>83</v>
      </c>
      <c r="AY135" s="18" t="s">
        <v>122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81</v>
      </c>
      <c r="BK135" s="181">
        <f>ROUND(I135*H135,2)</f>
        <v>0</v>
      </c>
      <c r="BL135" s="18" t="s">
        <v>128</v>
      </c>
      <c r="BM135" s="180" t="s">
        <v>132</v>
      </c>
    </row>
    <row r="136" s="2" customFormat="1" ht="33" customHeight="1">
      <c r="A136" s="37"/>
      <c r="B136" s="167"/>
      <c r="C136" s="168" t="s">
        <v>133</v>
      </c>
      <c r="D136" s="168" t="s">
        <v>124</v>
      </c>
      <c r="E136" s="169" t="s">
        <v>134</v>
      </c>
      <c r="F136" s="170" t="s">
        <v>135</v>
      </c>
      <c r="G136" s="171" t="s">
        <v>136</v>
      </c>
      <c r="H136" s="172">
        <v>563</v>
      </c>
      <c r="I136" s="173"/>
      <c r="J136" s="174">
        <f>ROUND(I136*H136,2)</f>
        <v>0</v>
      </c>
      <c r="K136" s="175"/>
      <c r="L136" s="38"/>
      <c r="M136" s="176" t="s">
        <v>1</v>
      </c>
      <c r="N136" s="177" t="s">
        <v>38</v>
      </c>
      <c r="O136" s="76"/>
      <c r="P136" s="178">
        <f>O136*H136</f>
        <v>0</v>
      </c>
      <c r="Q136" s="178">
        <v>0</v>
      </c>
      <c r="R136" s="178">
        <f>Q136*H136</f>
        <v>0</v>
      </c>
      <c r="S136" s="178">
        <v>0.255</v>
      </c>
      <c r="T136" s="179">
        <f>S136*H136</f>
        <v>143.565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0" t="s">
        <v>128</v>
      </c>
      <c r="AT136" s="180" t="s">
        <v>124</v>
      </c>
      <c r="AU136" s="180" t="s">
        <v>83</v>
      </c>
      <c r="AY136" s="18" t="s">
        <v>122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81</v>
      </c>
      <c r="BK136" s="181">
        <f>ROUND(I136*H136,2)</f>
        <v>0</v>
      </c>
      <c r="BL136" s="18" t="s">
        <v>128</v>
      </c>
      <c r="BM136" s="180" t="s">
        <v>137</v>
      </c>
    </row>
    <row r="137" s="2" customFormat="1" ht="33" customHeight="1">
      <c r="A137" s="37"/>
      <c r="B137" s="167"/>
      <c r="C137" s="168" t="s">
        <v>128</v>
      </c>
      <c r="D137" s="168" t="s">
        <v>124</v>
      </c>
      <c r="E137" s="169" t="s">
        <v>138</v>
      </c>
      <c r="F137" s="170" t="s">
        <v>139</v>
      </c>
      <c r="G137" s="171" t="s">
        <v>136</v>
      </c>
      <c r="H137" s="172">
        <v>98</v>
      </c>
      <c r="I137" s="173"/>
      <c r="J137" s="174">
        <f>ROUND(I137*H137,2)</f>
        <v>0</v>
      </c>
      <c r="K137" s="175"/>
      <c r="L137" s="38"/>
      <c r="M137" s="176" t="s">
        <v>1</v>
      </c>
      <c r="N137" s="177" t="s">
        <v>38</v>
      </c>
      <c r="O137" s="76"/>
      <c r="P137" s="178">
        <f>O137*H137</f>
        <v>0</v>
      </c>
      <c r="Q137" s="178">
        <v>0</v>
      </c>
      <c r="R137" s="178">
        <f>Q137*H137</f>
        <v>0</v>
      </c>
      <c r="S137" s="178">
        <v>0.42499999999999999</v>
      </c>
      <c r="T137" s="179">
        <f>S137*H137</f>
        <v>41.649999999999999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0" t="s">
        <v>128</v>
      </c>
      <c r="AT137" s="180" t="s">
        <v>124</v>
      </c>
      <c r="AU137" s="180" t="s">
        <v>83</v>
      </c>
      <c r="AY137" s="18" t="s">
        <v>122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81</v>
      </c>
      <c r="BK137" s="181">
        <f>ROUND(I137*H137,2)</f>
        <v>0</v>
      </c>
      <c r="BL137" s="18" t="s">
        <v>128</v>
      </c>
      <c r="BM137" s="180" t="s">
        <v>140</v>
      </c>
    </row>
    <row r="138" s="2" customFormat="1" ht="24.15" customHeight="1">
      <c r="A138" s="37"/>
      <c r="B138" s="167"/>
      <c r="C138" s="168" t="s">
        <v>141</v>
      </c>
      <c r="D138" s="168" t="s">
        <v>124</v>
      </c>
      <c r="E138" s="169" t="s">
        <v>142</v>
      </c>
      <c r="F138" s="170" t="s">
        <v>143</v>
      </c>
      <c r="G138" s="171" t="s">
        <v>136</v>
      </c>
      <c r="H138" s="172">
        <v>98</v>
      </c>
      <c r="I138" s="173"/>
      <c r="J138" s="174">
        <f>ROUND(I138*H138,2)</f>
        <v>0</v>
      </c>
      <c r="K138" s="175"/>
      <c r="L138" s="38"/>
      <c r="M138" s="176" t="s">
        <v>1</v>
      </c>
      <c r="N138" s="177" t="s">
        <v>38</v>
      </c>
      <c r="O138" s="76"/>
      <c r="P138" s="178">
        <f>O138*H138</f>
        <v>0</v>
      </c>
      <c r="Q138" s="178">
        <v>0</v>
      </c>
      <c r="R138" s="178">
        <f>Q138*H138</f>
        <v>0</v>
      </c>
      <c r="S138" s="178">
        <v>0.17000000000000001</v>
      </c>
      <c r="T138" s="179">
        <f>S138*H138</f>
        <v>16.66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0" t="s">
        <v>128</v>
      </c>
      <c r="AT138" s="180" t="s">
        <v>124</v>
      </c>
      <c r="AU138" s="180" t="s">
        <v>83</v>
      </c>
      <c r="AY138" s="18" t="s">
        <v>122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8" t="s">
        <v>81</v>
      </c>
      <c r="BK138" s="181">
        <f>ROUND(I138*H138,2)</f>
        <v>0</v>
      </c>
      <c r="BL138" s="18" t="s">
        <v>128</v>
      </c>
      <c r="BM138" s="180" t="s">
        <v>144</v>
      </c>
    </row>
    <row r="139" s="13" customFormat="1">
      <c r="A139" s="13"/>
      <c r="B139" s="182"/>
      <c r="C139" s="13"/>
      <c r="D139" s="183" t="s">
        <v>145</v>
      </c>
      <c r="E139" s="184" t="s">
        <v>1</v>
      </c>
      <c r="F139" s="185" t="s">
        <v>146</v>
      </c>
      <c r="G139" s="13"/>
      <c r="H139" s="184" t="s">
        <v>1</v>
      </c>
      <c r="I139" s="186"/>
      <c r="J139" s="13"/>
      <c r="K139" s="13"/>
      <c r="L139" s="182"/>
      <c r="M139" s="187"/>
      <c r="N139" s="188"/>
      <c r="O139" s="188"/>
      <c r="P139" s="188"/>
      <c r="Q139" s="188"/>
      <c r="R139" s="188"/>
      <c r="S139" s="188"/>
      <c r="T139" s="18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4" t="s">
        <v>145</v>
      </c>
      <c r="AU139" s="184" t="s">
        <v>83</v>
      </c>
      <c r="AV139" s="13" t="s">
        <v>81</v>
      </c>
      <c r="AW139" s="13" t="s">
        <v>30</v>
      </c>
      <c r="AX139" s="13" t="s">
        <v>73</v>
      </c>
      <c r="AY139" s="184" t="s">
        <v>122</v>
      </c>
    </row>
    <row r="140" s="14" customFormat="1">
      <c r="A140" s="14"/>
      <c r="B140" s="190"/>
      <c r="C140" s="14"/>
      <c r="D140" s="183" t="s">
        <v>145</v>
      </c>
      <c r="E140" s="191" t="s">
        <v>1</v>
      </c>
      <c r="F140" s="192" t="s">
        <v>147</v>
      </c>
      <c r="G140" s="14"/>
      <c r="H140" s="193">
        <v>98</v>
      </c>
      <c r="I140" s="194"/>
      <c r="J140" s="14"/>
      <c r="K140" s="14"/>
      <c r="L140" s="190"/>
      <c r="M140" s="195"/>
      <c r="N140" s="196"/>
      <c r="O140" s="196"/>
      <c r="P140" s="196"/>
      <c r="Q140" s="196"/>
      <c r="R140" s="196"/>
      <c r="S140" s="196"/>
      <c r="T140" s="19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1" t="s">
        <v>145</v>
      </c>
      <c r="AU140" s="191" t="s">
        <v>83</v>
      </c>
      <c r="AV140" s="14" t="s">
        <v>83</v>
      </c>
      <c r="AW140" s="14" t="s">
        <v>30</v>
      </c>
      <c r="AX140" s="14" t="s">
        <v>81</v>
      </c>
      <c r="AY140" s="191" t="s">
        <v>122</v>
      </c>
    </row>
    <row r="141" s="2" customFormat="1" ht="24.15" customHeight="1">
      <c r="A141" s="37"/>
      <c r="B141" s="167"/>
      <c r="C141" s="168" t="s">
        <v>148</v>
      </c>
      <c r="D141" s="168" t="s">
        <v>124</v>
      </c>
      <c r="E141" s="169" t="s">
        <v>149</v>
      </c>
      <c r="F141" s="170" t="s">
        <v>150</v>
      </c>
      <c r="G141" s="171" t="s">
        <v>136</v>
      </c>
      <c r="H141" s="172">
        <v>1455</v>
      </c>
      <c r="I141" s="173"/>
      <c r="J141" s="174">
        <f>ROUND(I141*H141,2)</f>
        <v>0</v>
      </c>
      <c r="K141" s="175"/>
      <c r="L141" s="38"/>
      <c r="M141" s="176" t="s">
        <v>1</v>
      </c>
      <c r="N141" s="177" t="s">
        <v>38</v>
      </c>
      <c r="O141" s="76"/>
      <c r="P141" s="178">
        <f>O141*H141</f>
        <v>0</v>
      </c>
      <c r="Q141" s="178">
        <v>0</v>
      </c>
      <c r="R141" s="178">
        <f>Q141*H141</f>
        <v>0</v>
      </c>
      <c r="S141" s="178">
        <v>0.28999999999999998</v>
      </c>
      <c r="T141" s="179">
        <f>S141*H141</f>
        <v>421.94999999999999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0" t="s">
        <v>128</v>
      </c>
      <c r="AT141" s="180" t="s">
        <v>124</v>
      </c>
      <c r="AU141" s="180" t="s">
        <v>83</v>
      </c>
      <c r="AY141" s="18" t="s">
        <v>122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8" t="s">
        <v>81</v>
      </c>
      <c r="BK141" s="181">
        <f>ROUND(I141*H141,2)</f>
        <v>0</v>
      </c>
      <c r="BL141" s="18" t="s">
        <v>128</v>
      </c>
      <c r="BM141" s="180" t="s">
        <v>151</v>
      </c>
    </row>
    <row r="142" s="13" customFormat="1">
      <c r="A142" s="13"/>
      <c r="B142" s="182"/>
      <c r="C142" s="13"/>
      <c r="D142" s="183" t="s">
        <v>145</v>
      </c>
      <c r="E142" s="184" t="s">
        <v>1</v>
      </c>
      <c r="F142" s="185" t="s">
        <v>152</v>
      </c>
      <c r="G142" s="13"/>
      <c r="H142" s="184" t="s">
        <v>1</v>
      </c>
      <c r="I142" s="186"/>
      <c r="J142" s="13"/>
      <c r="K142" s="13"/>
      <c r="L142" s="182"/>
      <c r="M142" s="187"/>
      <c r="N142" s="188"/>
      <c r="O142" s="188"/>
      <c r="P142" s="188"/>
      <c r="Q142" s="188"/>
      <c r="R142" s="188"/>
      <c r="S142" s="188"/>
      <c r="T142" s="18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4" t="s">
        <v>145</v>
      </c>
      <c r="AU142" s="184" t="s">
        <v>83</v>
      </c>
      <c r="AV142" s="13" t="s">
        <v>81</v>
      </c>
      <c r="AW142" s="13" t="s">
        <v>30</v>
      </c>
      <c r="AX142" s="13" t="s">
        <v>73</v>
      </c>
      <c r="AY142" s="184" t="s">
        <v>122</v>
      </c>
    </row>
    <row r="143" s="13" customFormat="1">
      <c r="A143" s="13"/>
      <c r="B143" s="182"/>
      <c r="C143" s="13"/>
      <c r="D143" s="183" t="s">
        <v>145</v>
      </c>
      <c r="E143" s="184" t="s">
        <v>1</v>
      </c>
      <c r="F143" s="185" t="s">
        <v>153</v>
      </c>
      <c r="G143" s="13"/>
      <c r="H143" s="184" t="s">
        <v>1</v>
      </c>
      <c r="I143" s="186"/>
      <c r="J143" s="13"/>
      <c r="K143" s="13"/>
      <c r="L143" s="182"/>
      <c r="M143" s="187"/>
      <c r="N143" s="188"/>
      <c r="O143" s="188"/>
      <c r="P143" s="188"/>
      <c r="Q143" s="188"/>
      <c r="R143" s="188"/>
      <c r="S143" s="188"/>
      <c r="T143" s="18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145</v>
      </c>
      <c r="AU143" s="184" t="s">
        <v>83</v>
      </c>
      <c r="AV143" s="13" t="s">
        <v>81</v>
      </c>
      <c r="AW143" s="13" t="s">
        <v>30</v>
      </c>
      <c r="AX143" s="13" t="s">
        <v>73</v>
      </c>
      <c r="AY143" s="184" t="s">
        <v>122</v>
      </c>
    </row>
    <row r="144" s="14" customFormat="1">
      <c r="A144" s="14"/>
      <c r="B144" s="190"/>
      <c r="C144" s="14"/>
      <c r="D144" s="183" t="s">
        <v>145</v>
      </c>
      <c r="E144" s="191" t="s">
        <v>1</v>
      </c>
      <c r="F144" s="192" t="s">
        <v>154</v>
      </c>
      <c r="G144" s="14"/>
      <c r="H144" s="193">
        <v>892</v>
      </c>
      <c r="I144" s="194"/>
      <c r="J144" s="14"/>
      <c r="K144" s="14"/>
      <c r="L144" s="190"/>
      <c r="M144" s="195"/>
      <c r="N144" s="196"/>
      <c r="O144" s="196"/>
      <c r="P144" s="196"/>
      <c r="Q144" s="196"/>
      <c r="R144" s="196"/>
      <c r="S144" s="196"/>
      <c r="T144" s="19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1" t="s">
        <v>145</v>
      </c>
      <c r="AU144" s="191" t="s">
        <v>83</v>
      </c>
      <c r="AV144" s="14" t="s">
        <v>83</v>
      </c>
      <c r="AW144" s="14" t="s">
        <v>30</v>
      </c>
      <c r="AX144" s="14" t="s">
        <v>73</v>
      </c>
      <c r="AY144" s="191" t="s">
        <v>122</v>
      </c>
    </row>
    <row r="145" s="13" customFormat="1">
      <c r="A145" s="13"/>
      <c r="B145" s="182"/>
      <c r="C145" s="13"/>
      <c r="D145" s="183" t="s">
        <v>145</v>
      </c>
      <c r="E145" s="184" t="s">
        <v>1</v>
      </c>
      <c r="F145" s="185" t="s">
        <v>155</v>
      </c>
      <c r="G145" s="13"/>
      <c r="H145" s="184" t="s">
        <v>1</v>
      </c>
      <c r="I145" s="186"/>
      <c r="J145" s="13"/>
      <c r="K145" s="13"/>
      <c r="L145" s="182"/>
      <c r="M145" s="187"/>
      <c r="N145" s="188"/>
      <c r="O145" s="188"/>
      <c r="P145" s="188"/>
      <c r="Q145" s="188"/>
      <c r="R145" s="188"/>
      <c r="S145" s="188"/>
      <c r="T145" s="18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145</v>
      </c>
      <c r="AU145" s="184" t="s">
        <v>83</v>
      </c>
      <c r="AV145" s="13" t="s">
        <v>81</v>
      </c>
      <c r="AW145" s="13" t="s">
        <v>30</v>
      </c>
      <c r="AX145" s="13" t="s">
        <v>73</v>
      </c>
      <c r="AY145" s="184" t="s">
        <v>122</v>
      </c>
    </row>
    <row r="146" s="13" customFormat="1">
      <c r="A146" s="13"/>
      <c r="B146" s="182"/>
      <c r="C146" s="13"/>
      <c r="D146" s="183" t="s">
        <v>145</v>
      </c>
      <c r="E146" s="184" t="s">
        <v>1</v>
      </c>
      <c r="F146" s="185" t="s">
        <v>156</v>
      </c>
      <c r="G146" s="13"/>
      <c r="H146" s="184" t="s">
        <v>1</v>
      </c>
      <c r="I146" s="186"/>
      <c r="J146" s="13"/>
      <c r="K146" s="13"/>
      <c r="L146" s="182"/>
      <c r="M146" s="187"/>
      <c r="N146" s="188"/>
      <c r="O146" s="188"/>
      <c r="P146" s="188"/>
      <c r="Q146" s="188"/>
      <c r="R146" s="188"/>
      <c r="S146" s="188"/>
      <c r="T146" s="18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4" t="s">
        <v>145</v>
      </c>
      <c r="AU146" s="184" t="s">
        <v>83</v>
      </c>
      <c r="AV146" s="13" t="s">
        <v>81</v>
      </c>
      <c r="AW146" s="13" t="s">
        <v>30</v>
      </c>
      <c r="AX146" s="13" t="s">
        <v>73</v>
      </c>
      <c r="AY146" s="184" t="s">
        <v>122</v>
      </c>
    </row>
    <row r="147" s="14" customFormat="1">
      <c r="A147" s="14"/>
      <c r="B147" s="190"/>
      <c r="C147" s="14"/>
      <c r="D147" s="183" t="s">
        <v>145</v>
      </c>
      <c r="E147" s="191" t="s">
        <v>1</v>
      </c>
      <c r="F147" s="192" t="s">
        <v>157</v>
      </c>
      <c r="G147" s="14"/>
      <c r="H147" s="193">
        <v>563</v>
      </c>
      <c r="I147" s="194"/>
      <c r="J147" s="14"/>
      <c r="K147" s="14"/>
      <c r="L147" s="190"/>
      <c r="M147" s="195"/>
      <c r="N147" s="196"/>
      <c r="O147" s="196"/>
      <c r="P147" s="196"/>
      <c r="Q147" s="196"/>
      <c r="R147" s="196"/>
      <c r="S147" s="196"/>
      <c r="T147" s="19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1" t="s">
        <v>145</v>
      </c>
      <c r="AU147" s="191" t="s">
        <v>83</v>
      </c>
      <c r="AV147" s="14" t="s">
        <v>83</v>
      </c>
      <c r="AW147" s="14" t="s">
        <v>30</v>
      </c>
      <c r="AX147" s="14" t="s">
        <v>73</v>
      </c>
      <c r="AY147" s="191" t="s">
        <v>122</v>
      </c>
    </row>
    <row r="148" s="15" customFormat="1">
      <c r="A148" s="15"/>
      <c r="B148" s="198"/>
      <c r="C148" s="15"/>
      <c r="D148" s="183" t="s">
        <v>145</v>
      </c>
      <c r="E148" s="199" t="s">
        <v>1</v>
      </c>
      <c r="F148" s="200" t="s">
        <v>158</v>
      </c>
      <c r="G148" s="15"/>
      <c r="H148" s="201">
        <v>1455</v>
      </c>
      <c r="I148" s="202"/>
      <c r="J148" s="15"/>
      <c r="K148" s="15"/>
      <c r="L148" s="198"/>
      <c r="M148" s="203"/>
      <c r="N148" s="204"/>
      <c r="O148" s="204"/>
      <c r="P148" s="204"/>
      <c r="Q148" s="204"/>
      <c r="R148" s="204"/>
      <c r="S148" s="204"/>
      <c r="T148" s="20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199" t="s">
        <v>145</v>
      </c>
      <c r="AU148" s="199" t="s">
        <v>83</v>
      </c>
      <c r="AV148" s="15" t="s">
        <v>128</v>
      </c>
      <c r="AW148" s="15" t="s">
        <v>30</v>
      </c>
      <c r="AX148" s="15" t="s">
        <v>81</v>
      </c>
      <c r="AY148" s="199" t="s">
        <v>122</v>
      </c>
    </row>
    <row r="149" s="2" customFormat="1" ht="24.15" customHeight="1">
      <c r="A149" s="37"/>
      <c r="B149" s="167"/>
      <c r="C149" s="168" t="s">
        <v>159</v>
      </c>
      <c r="D149" s="168" t="s">
        <v>124</v>
      </c>
      <c r="E149" s="169" t="s">
        <v>160</v>
      </c>
      <c r="F149" s="170" t="s">
        <v>161</v>
      </c>
      <c r="G149" s="171" t="s">
        <v>136</v>
      </c>
      <c r="H149" s="172">
        <v>892</v>
      </c>
      <c r="I149" s="173"/>
      <c r="J149" s="174">
        <f>ROUND(I149*H149,2)</f>
        <v>0</v>
      </c>
      <c r="K149" s="175"/>
      <c r="L149" s="38"/>
      <c r="M149" s="176" t="s">
        <v>1</v>
      </c>
      <c r="N149" s="177" t="s">
        <v>38</v>
      </c>
      <c r="O149" s="76"/>
      <c r="P149" s="178">
        <f>O149*H149</f>
        <v>0</v>
      </c>
      <c r="Q149" s="178">
        <v>0</v>
      </c>
      <c r="R149" s="178">
        <f>Q149*H149</f>
        <v>0</v>
      </c>
      <c r="S149" s="178">
        <v>0.32500000000000001</v>
      </c>
      <c r="T149" s="179">
        <f>S149*H149</f>
        <v>289.90000000000003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0" t="s">
        <v>128</v>
      </c>
      <c r="AT149" s="180" t="s">
        <v>124</v>
      </c>
      <c r="AU149" s="180" t="s">
        <v>83</v>
      </c>
      <c r="AY149" s="18" t="s">
        <v>122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81</v>
      </c>
      <c r="BK149" s="181">
        <f>ROUND(I149*H149,2)</f>
        <v>0</v>
      </c>
      <c r="BL149" s="18" t="s">
        <v>128</v>
      </c>
      <c r="BM149" s="180" t="s">
        <v>162</v>
      </c>
    </row>
    <row r="150" s="2" customFormat="1" ht="24.15" customHeight="1">
      <c r="A150" s="37"/>
      <c r="B150" s="167"/>
      <c r="C150" s="168" t="s">
        <v>163</v>
      </c>
      <c r="D150" s="168" t="s">
        <v>124</v>
      </c>
      <c r="E150" s="169" t="s">
        <v>164</v>
      </c>
      <c r="F150" s="170" t="s">
        <v>165</v>
      </c>
      <c r="G150" s="171" t="s">
        <v>136</v>
      </c>
      <c r="H150" s="172">
        <v>892</v>
      </c>
      <c r="I150" s="173"/>
      <c r="J150" s="174">
        <f>ROUND(I150*H150,2)</f>
        <v>0</v>
      </c>
      <c r="K150" s="175"/>
      <c r="L150" s="38"/>
      <c r="M150" s="176" t="s">
        <v>1</v>
      </c>
      <c r="N150" s="177" t="s">
        <v>38</v>
      </c>
      <c r="O150" s="76"/>
      <c r="P150" s="178">
        <f>O150*H150</f>
        <v>0</v>
      </c>
      <c r="Q150" s="178">
        <v>0</v>
      </c>
      <c r="R150" s="178">
        <f>Q150*H150</f>
        <v>0</v>
      </c>
      <c r="S150" s="178">
        <v>0.22</v>
      </c>
      <c r="T150" s="179">
        <f>S150*H150</f>
        <v>196.24000000000001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0" t="s">
        <v>128</v>
      </c>
      <c r="AT150" s="180" t="s">
        <v>124</v>
      </c>
      <c r="AU150" s="180" t="s">
        <v>83</v>
      </c>
      <c r="AY150" s="18" t="s">
        <v>122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81</v>
      </c>
      <c r="BK150" s="181">
        <f>ROUND(I150*H150,2)</f>
        <v>0</v>
      </c>
      <c r="BL150" s="18" t="s">
        <v>128</v>
      </c>
      <c r="BM150" s="180" t="s">
        <v>166</v>
      </c>
    </row>
    <row r="151" s="2" customFormat="1" ht="16.5" customHeight="1">
      <c r="A151" s="37"/>
      <c r="B151" s="167"/>
      <c r="C151" s="168" t="s">
        <v>167</v>
      </c>
      <c r="D151" s="168" t="s">
        <v>124</v>
      </c>
      <c r="E151" s="169" t="s">
        <v>168</v>
      </c>
      <c r="F151" s="170" t="s">
        <v>169</v>
      </c>
      <c r="G151" s="171" t="s">
        <v>170</v>
      </c>
      <c r="H151" s="172">
        <v>683</v>
      </c>
      <c r="I151" s="173"/>
      <c r="J151" s="174">
        <f>ROUND(I151*H151,2)</f>
        <v>0</v>
      </c>
      <c r="K151" s="175"/>
      <c r="L151" s="38"/>
      <c r="M151" s="176" t="s">
        <v>1</v>
      </c>
      <c r="N151" s="177" t="s">
        <v>38</v>
      </c>
      <c r="O151" s="76"/>
      <c r="P151" s="178">
        <f>O151*H151</f>
        <v>0</v>
      </c>
      <c r="Q151" s="178">
        <v>0</v>
      </c>
      <c r="R151" s="178">
        <f>Q151*H151</f>
        <v>0</v>
      </c>
      <c r="S151" s="178">
        <v>0.20499999999999999</v>
      </c>
      <c r="T151" s="179">
        <f>S151*H151</f>
        <v>140.01499999999999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0" t="s">
        <v>128</v>
      </c>
      <c r="AT151" s="180" t="s">
        <v>124</v>
      </c>
      <c r="AU151" s="180" t="s">
        <v>83</v>
      </c>
      <c r="AY151" s="18" t="s">
        <v>122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8" t="s">
        <v>81</v>
      </c>
      <c r="BK151" s="181">
        <f>ROUND(I151*H151,2)</f>
        <v>0</v>
      </c>
      <c r="BL151" s="18" t="s">
        <v>128</v>
      </c>
      <c r="BM151" s="180" t="s">
        <v>171</v>
      </c>
    </row>
    <row r="152" s="2" customFormat="1" ht="37.8" customHeight="1">
      <c r="A152" s="37"/>
      <c r="B152" s="167"/>
      <c r="C152" s="168" t="s">
        <v>172</v>
      </c>
      <c r="D152" s="168" t="s">
        <v>124</v>
      </c>
      <c r="E152" s="169" t="s">
        <v>173</v>
      </c>
      <c r="F152" s="170" t="s">
        <v>174</v>
      </c>
      <c r="G152" s="171" t="s">
        <v>175</v>
      </c>
      <c r="H152" s="172">
        <v>185</v>
      </c>
      <c r="I152" s="173"/>
      <c r="J152" s="174">
        <f>ROUND(I152*H152,2)</f>
        <v>0</v>
      </c>
      <c r="K152" s="175"/>
      <c r="L152" s="38"/>
      <c r="M152" s="176" t="s">
        <v>1</v>
      </c>
      <c r="N152" s="177" t="s">
        <v>38</v>
      </c>
      <c r="O152" s="76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0" t="s">
        <v>128</v>
      </c>
      <c r="AT152" s="180" t="s">
        <v>124</v>
      </c>
      <c r="AU152" s="180" t="s">
        <v>83</v>
      </c>
      <c r="AY152" s="18" t="s">
        <v>122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81</v>
      </c>
      <c r="BK152" s="181">
        <f>ROUND(I152*H152,2)</f>
        <v>0</v>
      </c>
      <c r="BL152" s="18" t="s">
        <v>128</v>
      </c>
      <c r="BM152" s="180" t="s">
        <v>176</v>
      </c>
    </row>
    <row r="153" s="13" customFormat="1">
      <c r="A153" s="13"/>
      <c r="B153" s="182"/>
      <c r="C153" s="13"/>
      <c r="D153" s="183" t="s">
        <v>145</v>
      </c>
      <c r="E153" s="184" t="s">
        <v>1</v>
      </c>
      <c r="F153" s="185" t="s">
        <v>177</v>
      </c>
      <c r="G153" s="13"/>
      <c r="H153" s="184" t="s">
        <v>1</v>
      </c>
      <c r="I153" s="186"/>
      <c r="J153" s="13"/>
      <c r="K153" s="13"/>
      <c r="L153" s="182"/>
      <c r="M153" s="187"/>
      <c r="N153" s="188"/>
      <c r="O153" s="188"/>
      <c r="P153" s="188"/>
      <c r="Q153" s="188"/>
      <c r="R153" s="188"/>
      <c r="S153" s="188"/>
      <c r="T153" s="18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4" t="s">
        <v>145</v>
      </c>
      <c r="AU153" s="184" t="s">
        <v>83</v>
      </c>
      <c r="AV153" s="13" t="s">
        <v>81</v>
      </c>
      <c r="AW153" s="13" t="s">
        <v>30</v>
      </c>
      <c r="AX153" s="13" t="s">
        <v>73</v>
      </c>
      <c r="AY153" s="184" t="s">
        <v>122</v>
      </c>
    </row>
    <row r="154" s="14" customFormat="1">
      <c r="A154" s="14"/>
      <c r="B154" s="190"/>
      <c r="C154" s="14"/>
      <c r="D154" s="183" t="s">
        <v>145</v>
      </c>
      <c r="E154" s="191" t="s">
        <v>1</v>
      </c>
      <c r="F154" s="192" t="s">
        <v>178</v>
      </c>
      <c r="G154" s="14"/>
      <c r="H154" s="193">
        <v>86</v>
      </c>
      <c r="I154" s="194"/>
      <c r="J154" s="14"/>
      <c r="K154" s="14"/>
      <c r="L154" s="190"/>
      <c r="M154" s="195"/>
      <c r="N154" s="196"/>
      <c r="O154" s="196"/>
      <c r="P154" s="196"/>
      <c r="Q154" s="196"/>
      <c r="R154" s="196"/>
      <c r="S154" s="196"/>
      <c r="T154" s="19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1" t="s">
        <v>145</v>
      </c>
      <c r="AU154" s="191" t="s">
        <v>83</v>
      </c>
      <c r="AV154" s="14" t="s">
        <v>83</v>
      </c>
      <c r="AW154" s="14" t="s">
        <v>30</v>
      </c>
      <c r="AX154" s="14" t="s">
        <v>73</v>
      </c>
      <c r="AY154" s="191" t="s">
        <v>122</v>
      </c>
    </row>
    <row r="155" s="13" customFormat="1">
      <c r="A155" s="13"/>
      <c r="B155" s="182"/>
      <c r="C155" s="13"/>
      <c r="D155" s="183" t="s">
        <v>145</v>
      </c>
      <c r="E155" s="184" t="s">
        <v>1</v>
      </c>
      <c r="F155" s="185" t="s">
        <v>179</v>
      </c>
      <c r="G155" s="13"/>
      <c r="H155" s="184" t="s">
        <v>1</v>
      </c>
      <c r="I155" s="186"/>
      <c r="J155" s="13"/>
      <c r="K155" s="13"/>
      <c r="L155" s="182"/>
      <c r="M155" s="187"/>
      <c r="N155" s="188"/>
      <c r="O155" s="188"/>
      <c r="P155" s="188"/>
      <c r="Q155" s="188"/>
      <c r="R155" s="188"/>
      <c r="S155" s="188"/>
      <c r="T155" s="18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145</v>
      </c>
      <c r="AU155" s="184" t="s">
        <v>83</v>
      </c>
      <c r="AV155" s="13" t="s">
        <v>81</v>
      </c>
      <c r="AW155" s="13" t="s">
        <v>30</v>
      </c>
      <c r="AX155" s="13" t="s">
        <v>73</v>
      </c>
      <c r="AY155" s="184" t="s">
        <v>122</v>
      </c>
    </row>
    <row r="156" s="14" customFormat="1">
      <c r="A156" s="14"/>
      <c r="B156" s="190"/>
      <c r="C156" s="14"/>
      <c r="D156" s="183" t="s">
        <v>145</v>
      </c>
      <c r="E156" s="191" t="s">
        <v>1</v>
      </c>
      <c r="F156" s="192" t="s">
        <v>180</v>
      </c>
      <c r="G156" s="14"/>
      <c r="H156" s="193">
        <v>99</v>
      </c>
      <c r="I156" s="194"/>
      <c r="J156" s="14"/>
      <c r="K156" s="14"/>
      <c r="L156" s="190"/>
      <c r="M156" s="195"/>
      <c r="N156" s="196"/>
      <c r="O156" s="196"/>
      <c r="P156" s="196"/>
      <c r="Q156" s="196"/>
      <c r="R156" s="196"/>
      <c r="S156" s="196"/>
      <c r="T156" s="19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1" t="s">
        <v>145</v>
      </c>
      <c r="AU156" s="191" t="s">
        <v>83</v>
      </c>
      <c r="AV156" s="14" t="s">
        <v>83</v>
      </c>
      <c r="AW156" s="14" t="s">
        <v>30</v>
      </c>
      <c r="AX156" s="14" t="s">
        <v>73</v>
      </c>
      <c r="AY156" s="191" t="s">
        <v>122</v>
      </c>
    </row>
    <row r="157" s="15" customFormat="1">
      <c r="A157" s="15"/>
      <c r="B157" s="198"/>
      <c r="C157" s="15"/>
      <c r="D157" s="183" t="s">
        <v>145</v>
      </c>
      <c r="E157" s="199" t="s">
        <v>1</v>
      </c>
      <c r="F157" s="200" t="s">
        <v>158</v>
      </c>
      <c r="G157" s="15"/>
      <c r="H157" s="201">
        <v>185</v>
      </c>
      <c r="I157" s="202"/>
      <c r="J157" s="15"/>
      <c r="K157" s="15"/>
      <c r="L157" s="198"/>
      <c r="M157" s="203"/>
      <c r="N157" s="204"/>
      <c r="O157" s="204"/>
      <c r="P157" s="204"/>
      <c r="Q157" s="204"/>
      <c r="R157" s="204"/>
      <c r="S157" s="204"/>
      <c r="T157" s="20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199" t="s">
        <v>145</v>
      </c>
      <c r="AU157" s="199" t="s">
        <v>83</v>
      </c>
      <c r="AV157" s="15" t="s">
        <v>128</v>
      </c>
      <c r="AW157" s="15" t="s">
        <v>30</v>
      </c>
      <c r="AX157" s="15" t="s">
        <v>81</v>
      </c>
      <c r="AY157" s="199" t="s">
        <v>122</v>
      </c>
    </row>
    <row r="158" s="2" customFormat="1" ht="33" customHeight="1">
      <c r="A158" s="37"/>
      <c r="B158" s="167"/>
      <c r="C158" s="168" t="s">
        <v>181</v>
      </c>
      <c r="D158" s="168" t="s">
        <v>124</v>
      </c>
      <c r="E158" s="169" t="s">
        <v>182</v>
      </c>
      <c r="F158" s="170" t="s">
        <v>183</v>
      </c>
      <c r="G158" s="171" t="s">
        <v>175</v>
      </c>
      <c r="H158" s="172">
        <v>34</v>
      </c>
      <c r="I158" s="173"/>
      <c r="J158" s="174">
        <f>ROUND(I158*H158,2)</f>
        <v>0</v>
      </c>
      <c r="K158" s="175"/>
      <c r="L158" s="38"/>
      <c r="M158" s="176" t="s">
        <v>1</v>
      </c>
      <c r="N158" s="177" t="s">
        <v>38</v>
      </c>
      <c r="O158" s="76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0" t="s">
        <v>128</v>
      </c>
      <c r="AT158" s="180" t="s">
        <v>124</v>
      </c>
      <c r="AU158" s="180" t="s">
        <v>83</v>
      </c>
      <c r="AY158" s="18" t="s">
        <v>122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81</v>
      </c>
      <c r="BK158" s="181">
        <f>ROUND(I158*H158,2)</f>
        <v>0</v>
      </c>
      <c r="BL158" s="18" t="s">
        <v>128</v>
      </c>
      <c r="BM158" s="180" t="s">
        <v>184</v>
      </c>
    </row>
    <row r="159" s="13" customFormat="1">
      <c r="A159" s="13"/>
      <c r="B159" s="182"/>
      <c r="C159" s="13"/>
      <c r="D159" s="183" t="s">
        <v>145</v>
      </c>
      <c r="E159" s="184" t="s">
        <v>1</v>
      </c>
      <c r="F159" s="185" t="s">
        <v>185</v>
      </c>
      <c r="G159" s="13"/>
      <c r="H159" s="184" t="s">
        <v>1</v>
      </c>
      <c r="I159" s="186"/>
      <c r="J159" s="13"/>
      <c r="K159" s="13"/>
      <c r="L159" s="182"/>
      <c r="M159" s="187"/>
      <c r="N159" s="188"/>
      <c r="O159" s="188"/>
      <c r="P159" s="188"/>
      <c r="Q159" s="188"/>
      <c r="R159" s="188"/>
      <c r="S159" s="188"/>
      <c r="T159" s="18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4" t="s">
        <v>145</v>
      </c>
      <c r="AU159" s="184" t="s">
        <v>83</v>
      </c>
      <c r="AV159" s="13" t="s">
        <v>81</v>
      </c>
      <c r="AW159" s="13" t="s">
        <v>30</v>
      </c>
      <c r="AX159" s="13" t="s">
        <v>73</v>
      </c>
      <c r="AY159" s="184" t="s">
        <v>122</v>
      </c>
    </row>
    <row r="160" s="14" customFormat="1">
      <c r="A160" s="14"/>
      <c r="B160" s="190"/>
      <c r="C160" s="14"/>
      <c r="D160" s="183" t="s">
        <v>145</v>
      </c>
      <c r="E160" s="191" t="s">
        <v>1</v>
      </c>
      <c r="F160" s="192" t="s">
        <v>186</v>
      </c>
      <c r="G160" s="14"/>
      <c r="H160" s="193">
        <v>23</v>
      </c>
      <c r="I160" s="194"/>
      <c r="J160" s="14"/>
      <c r="K160" s="14"/>
      <c r="L160" s="190"/>
      <c r="M160" s="195"/>
      <c r="N160" s="196"/>
      <c r="O160" s="196"/>
      <c r="P160" s="196"/>
      <c r="Q160" s="196"/>
      <c r="R160" s="196"/>
      <c r="S160" s="196"/>
      <c r="T160" s="19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1" t="s">
        <v>145</v>
      </c>
      <c r="AU160" s="191" t="s">
        <v>83</v>
      </c>
      <c r="AV160" s="14" t="s">
        <v>83</v>
      </c>
      <c r="AW160" s="14" t="s">
        <v>30</v>
      </c>
      <c r="AX160" s="14" t="s">
        <v>73</v>
      </c>
      <c r="AY160" s="191" t="s">
        <v>122</v>
      </c>
    </row>
    <row r="161" s="13" customFormat="1">
      <c r="A161" s="13"/>
      <c r="B161" s="182"/>
      <c r="C161" s="13"/>
      <c r="D161" s="183" t="s">
        <v>145</v>
      </c>
      <c r="E161" s="184" t="s">
        <v>1</v>
      </c>
      <c r="F161" s="185" t="s">
        <v>187</v>
      </c>
      <c r="G161" s="13"/>
      <c r="H161" s="184" t="s">
        <v>1</v>
      </c>
      <c r="I161" s="186"/>
      <c r="J161" s="13"/>
      <c r="K161" s="13"/>
      <c r="L161" s="182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145</v>
      </c>
      <c r="AU161" s="184" t="s">
        <v>83</v>
      </c>
      <c r="AV161" s="13" t="s">
        <v>81</v>
      </c>
      <c r="AW161" s="13" t="s">
        <v>30</v>
      </c>
      <c r="AX161" s="13" t="s">
        <v>73</v>
      </c>
      <c r="AY161" s="184" t="s">
        <v>122</v>
      </c>
    </row>
    <row r="162" s="14" customFormat="1">
      <c r="A162" s="14"/>
      <c r="B162" s="190"/>
      <c r="C162" s="14"/>
      <c r="D162" s="183" t="s">
        <v>145</v>
      </c>
      <c r="E162" s="191" t="s">
        <v>1</v>
      </c>
      <c r="F162" s="192" t="s">
        <v>181</v>
      </c>
      <c r="G162" s="14"/>
      <c r="H162" s="193">
        <v>11</v>
      </c>
      <c r="I162" s="194"/>
      <c r="J162" s="14"/>
      <c r="K162" s="14"/>
      <c r="L162" s="190"/>
      <c r="M162" s="195"/>
      <c r="N162" s="196"/>
      <c r="O162" s="196"/>
      <c r="P162" s="196"/>
      <c r="Q162" s="196"/>
      <c r="R162" s="196"/>
      <c r="S162" s="196"/>
      <c r="T162" s="19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1" t="s">
        <v>145</v>
      </c>
      <c r="AU162" s="191" t="s">
        <v>83</v>
      </c>
      <c r="AV162" s="14" t="s">
        <v>83</v>
      </c>
      <c r="AW162" s="14" t="s">
        <v>30</v>
      </c>
      <c r="AX162" s="14" t="s">
        <v>73</v>
      </c>
      <c r="AY162" s="191" t="s">
        <v>122</v>
      </c>
    </row>
    <row r="163" s="15" customFormat="1">
      <c r="A163" s="15"/>
      <c r="B163" s="198"/>
      <c r="C163" s="15"/>
      <c r="D163" s="183" t="s">
        <v>145</v>
      </c>
      <c r="E163" s="199" t="s">
        <v>1</v>
      </c>
      <c r="F163" s="200" t="s">
        <v>158</v>
      </c>
      <c r="G163" s="15"/>
      <c r="H163" s="201">
        <v>34</v>
      </c>
      <c r="I163" s="202"/>
      <c r="J163" s="15"/>
      <c r="K163" s="15"/>
      <c r="L163" s="198"/>
      <c r="M163" s="203"/>
      <c r="N163" s="204"/>
      <c r="O163" s="204"/>
      <c r="P163" s="204"/>
      <c r="Q163" s="204"/>
      <c r="R163" s="204"/>
      <c r="S163" s="204"/>
      <c r="T163" s="20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9" t="s">
        <v>145</v>
      </c>
      <c r="AU163" s="199" t="s">
        <v>83</v>
      </c>
      <c r="AV163" s="15" t="s">
        <v>128</v>
      </c>
      <c r="AW163" s="15" t="s">
        <v>30</v>
      </c>
      <c r="AX163" s="15" t="s">
        <v>81</v>
      </c>
      <c r="AY163" s="199" t="s">
        <v>122</v>
      </c>
    </row>
    <row r="164" s="2" customFormat="1" ht="16.5" customHeight="1">
      <c r="A164" s="37"/>
      <c r="B164" s="167"/>
      <c r="C164" s="168" t="s">
        <v>8</v>
      </c>
      <c r="D164" s="168" t="s">
        <v>124</v>
      </c>
      <c r="E164" s="169" t="s">
        <v>188</v>
      </c>
      <c r="F164" s="170" t="s">
        <v>189</v>
      </c>
      <c r="G164" s="171" t="s">
        <v>127</v>
      </c>
      <c r="H164" s="172">
        <v>8</v>
      </c>
      <c r="I164" s="173"/>
      <c r="J164" s="174">
        <f>ROUND(I164*H164,2)</f>
        <v>0</v>
      </c>
      <c r="K164" s="175"/>
      <c r="L164" s="38"/>
      <c r="M164" s="176" t="s">
        <v>1</v>
      </c>
      <c r="N164" s="177" t="s">
        <v>38</v>
      </c>
      <c r="O164" s="76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0" t="s">
        <v>128</v>
      </c>
      <c r="AT164" s="180" t="s">
        <v>124</v>
      </c>
      <c r="AU164" s="180" t="s">
        <v>83</v>
      </c>
      <c r="AY164" s="18" t="s">
        <v>122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81</v>
      </c>
      <c r="BK164" s="181">
        <f>ROUND(I164*H164,2)</f>
        <v>0</v>
      </c>
      <c r="BL164" s="18" t="s">
        <v>128</v>
      </c>
      <c r="BM164" s="180" t="s">
        <v>190</v>
      </c>
    </row>
    <row r="165" s="2" customFormat="1" ht="24.15" customHeight="1">
      <c r="A165" s="37"/>
      <c r="B165" s="167"/>
      <c r="C165" s="168" t="s">
        <v>191</v>
      </c>
      <c r="D165" s="168" t="s">
        <v>124</v>
      </c>
      <c r="E165" s="169" t="s">
        <v>192</v>
      </c>
      <c r="F165" s="170" t="s">
        <v>193</v>
      </c>
      <c r="G165" s="171" t="s">
        <v>127</v>
      </c>
      <c r="H165" s="172">
        <v>3</v>
      </c>
      <c r="I165" s="173"/>
      <c r="J165" s="174">
        <f>ROUND(I165*H165,2)</f>
        <v>0</v>
      </c>
      <c r="K165" s="175"/>
      <c r="L165" s="38"/>
      <c r="M165" s="176" t="s">
        <v>1</v>
      </c>
      <c r="N165" s="177" t="s">
        <v>38</v>
      </c>
      <c r="O165" s="76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0" t="s">
        <v>128</v>
      </c>
      <c r="AT165" s="180" t="s">
        <v>124</v>
      </c>
      <c r="AU165" s="180" t="s">
        <v>83</v>
      </c>
      <c r="AY165" s="18" t="s">
        <v>122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8" t="s">
        <v>81</v>
      </c>
      <c r="BK165" s="181">
        <f>ROUND(I165*H165,2)</f>
        <v>0</v>
      </c>
      <c r="BL165" s="18" t="s">
        <v>128</v>
      </c>
      <c r="BM165" s="180" t="s">
        <v>194</v>
      </c>
    </row>
    <row r="166" s="2" customFormat="1" ht="24.15" customHeight="1">
      <c r="A166" s="37"/>
      <c r="B166" s="167"/>
      <c r="C166" s="168" t="s">
        <v>195</v>
      </c>
      <c r="D166" s="168" t="s">
        <v>124</v>
      </c>
      <c r="E166" s="169" t="s">
        <v>196</v>
      </c>
      <c r="F166" s="170" t="s">
        <v>197</v>
      </c>
      <c r="G166" s="171" t="s">
        <v>127</v>
      </c>
      <c r="H166" s="172">
        <v>3</v>
      </c>
      <c r="I166" s="173"/>
      <c r="J166" s="174">
        <f>ROUND(I166*H166,2)</f>
        <v>0</v>
      </c>
      <c r="K166" s="175"/>
      <c r="L166" s="38"/>
      <c r="M166" s="176" t="s">
        <v>1</v>
      </c>
      <c r="N166" s="177" t="s">
        <v>38</v>
      </c>
      <c r="O166" s="76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128</v>
      </c>
      <c r="AT166" s="180" t="s">
        <v>124</v>
      </c>
      <c r="AU166" s="180" t="s">
        <v>83</v>
      </c>
      <c r="AY166" s="18" t="s">
        <v>122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81</v>
      </c>
      <c r="BK166" s="181">
        <f>ROUND(I166*H166,2)</f>
        <v>0</v>
      </c>
      <c r="BL166" s="18" t="s">
        <v>128</v>
      </c>
      <c r="BM166" s="180" t="s">
        <v>198</v>
      </c>
    </row>
    <row r="167" s="2" customFormat="1" ht="24.15" customHeight="1">
      <c r="A167" s="37"/>
      <c r="B167" s="167"/>
      <c r="C167" s="168" t="s">
        <v>199</v>
      </c>
      <c r="D167" s="168" t="s">
        <v>124</v>
      </c>
      <c r="E167" s="169" t="s">
        <v>200</v>
      </c>
      <c r="F167" s="170" t="s">
        <v>201</v>
      </c>
      <c r="G167" s="171" t="s">
        <v>127</v>
      </c>
      <c r="H167" s="172">
        <v>3</v>
      </c>
      <c r="I167" s="173"/>
      <c r="J167" s="174">
        <f>ROUND(I167*H167,2)</f>
        <v>0</v>
      </c>
      <c r="K167" s="175"/>
      <c r="L167" s="38"/>
      <c r="M167" s="176" t="s">
        <v>1</v>
      </c>
      <c r="N167" s="177" t="s">
        <v>38</v>
      </c>
      <c r="O167" s="76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0" t="s">
        <v>128</v>
      </c>
      <c r="AT167" s="180" t="s">
        <v>124</v>
      </c>
      <c r="AU167" s="180" t="s">
        <v>83</v>
      </c>
      <c r="AY167" s="18" t="s">
        <v>122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8" t="s">
        <v>81</v>
      </c>
      <c r="BK167" s="181">
        <f>ROUND(I167*H167,2)</f>
        <v>0</v>
      </c>
      <c r="BL167" s="18" t="s">
        <v>128</v>
      </c>
      <c r="BM167" s="180" t="s">
        <v>202</v>
      </c>
    </row>
    <row r="168" s="2" customFormat="1" ht="33" customHeight="1">
      <c r="A168" s="37"/>
      <c r="B168" s="167"/>
      <c r="C168" s="168" t="s">
        <v>203</v>
      </c>
      <c r="D168" s="168" t="s">
        <v>124</v>
      </c>
      <c r="E168" s="169" t="s">
        <v>204</v>
      </c>
      <c r="F168" s="170" t="s">
        <v>205</v>
      </c>
      <c r="G168" s="171" t="s">
        <v>127</v>
      </c>
      <c r="H168" s="172">
        <v>27</v>
      </c>
      <c r="I168" s="173"/>
      <c r="J168" s="174">
        <f>ROUND(I168*H168,2)</f>
        <v>0</v>
      </c>
      <c r="K168" s="175"/>
      <c r="L168" s="38"/>
      <c r="M168" s="176" t="s">
        <v>1</v>
      </c>
      <c r="N168" s="177" t="s">
        <v>38</v>
      </c>
      <c r="O168" s="76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0" t="s">
        <v>128</v>
      </c>
      <c r="AT168" s="180" t="s">
        <v>124</v>
      </c>
      <c r="AU168" s="180" t="s">
        <v>83</v>
      </c>
      <c r="AY168" s="18" t="s">
        <v>122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81</v>
      </c>
      <c r="BK168" s="181">
        <f>ROUND(I168*H168,2)</f>
        <v>0</v>
      </c>
      <c r="BL168" s="18" t="s">
        <v>128</v>
      </c>
      <c r="BM168" s="180" t="s">
        <v>206</v>
      </c>
    </row>
    <row r="169" s="14" customFormat="1">
      <c r="A169" s="14"/>
      <c r="B169" s="190"/>
      <c r="C169" s="14"/>
      <c r="D169" s="183" t="s">
        <v>145</v>
      </c>
      <c r="E169" s="191" t="s">
        <v>1</v>
      </c>
      <c r="F169" s="192" t="s">
        <v>207</v>
      </c>
      <c r="G169" s="14"/>
      <c r="H169" s="193">
        <v>27</v>
      </c>
      <c r="I169" s="194"/>
      <c r="J169" s="14"/>
      <c r="K169" s="14"/>
      <c r="L169" s="190"/>
      <c r="M169" s="195"/>
      <c r="N169" s="196"/>
      <c r="O169" s="196"/>
      <c r="P169" s="196"/>
      <c r="Q169" s="196"/>
      <c r="R169" s="196"/>
      <c r="S169" s="196"/>
      <c r="T169" s="19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1" t="s">
        <v>145</v>
      </c>
      <c r="AU169" s="191" t="s">
        <v>83</v>
      </c>
      <c r="AV169" s="14" t="s">
        <v>83</v>
      </c>
      <c r="AW169" s="14" t="s">
        <v>30</v>
      </c>
      <c r="AX169" s="14" t="s">
        <v>81</v>
      </c>
      <c r="AY169" s="191" t="s">
        <v>122</v>
      </c>
    </row>
    <row r="170" s="2" customFormat="1" ht="33" customHeight="1">
      <c r="A170" s="37"/>
      <c r="B170" s="167"/>
      <c r="C170" s="168" t="s">
        <v>208</v>
      </c>
      <c r="D170" s="168" t="s">
        <v>124</v>
      </c>
      <c r="E170" s="169" t="s">
        <v>209</v>
      </c>
      <c r="F170" s="170" t="s">
        <v>210</v>
      </c>
      <c r="G170" s="171" t="s">
        <v>127</v>
      </c>
      <c r="H170" s="172">
        <v>27</v>
      </c>
      <c r="I170" s="173"/>
      <c r="J170" s="174">
        <f>ROUND(I170*H170,2)</f>
        <v>0</v>
      </c>
      <c r="K170" s="175"/>
      <c r="L170" s="38"/>
      <c r="M170" s="176" t="s">
        <v>1</v>
      </c>
      <c r="N170" s="177" t="s">
        <v>38</v>
      </c>
      <c r="O170" s="76"/>
      <c r="P170" s="178">
        <f>O170*H170</f>
        <v>0</v>
      </c>
      <c r="Q170" s="178">
        <v>0</v>
      </c>
      <c r="R170" s="178">
        <f>Q170*H170</f>
        <v>0</v>
      </c>
      <c r="S170" s="178">
        <v>0</v>
      </c>
      <c r="T170" s="17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0" t="s">
        <v>128</v>
      </c>
      <c r="AT170" s="180" t="s">
        <v>124</v>
      </c>
      <c r="AU170" s="180" t="s">
        <v>83</v>
      </c>
      <c r="AY170" s="18" t="s">
        <v>122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8" t="s">
        <v>81</v>
      </c>
      <c r="BK170" s="181">
        <f>ROUND(I170*H170,2)</f>
        <v>0</v>
      </c>
      <c r="BL170" s="18" t="s">
        <v>128</v>
      </c>
      <c r="BM170" s="180" t="s">
        <v>211</v>
      </c>
    </row>
    <row r="171" s="2" customFormat="1" ht="24.15" customHeight="1">
      <c r="A171" s="37"/>
      <c r="B171" s="167"/>
      <c r="C171" s="168" t="s">
        <v>212</v>
      </c>
      <c r="D171" s="168" t="s">
        <v>124</v>
      </c>
      <c r="E171" s="169" t="s">
        <v>213</v>
      </c>
      <c r="F171" s="170" t="s">
        <v>214</v>
      </c>
      <c r="G171" s="171" t="s">
        <v>127</v>
      </c>
      <c r="H171" s="172">
        <v>27</v>
      </c>
      <c r="I171" s="173"/>
      <c r="J171" s="174">
        <f>ROUND(I171*H171,2)</f>
        <v>0</v>
      </c>
      <c r="K171" s="175"/>
      <c r="L171" s="38"/>
      <c r="M171" s="176" t="s">
        <v>1</v>
      </c>
      <c r="N171" s="177" t="s">
        <v>38</v>
      </c>
      <c r="O171" s="76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0" t="s">
        <v>128</v>
      </c>
      <c r="AT171" s="180" t="s">
        <v>124</v>
      </c>
      <c r="AU171" s="180" t="s">
        <v>83</v>
      </c>
      <c r="AY171" s="18" t="s">
        <v>122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81</v>
      </c>
      <c r="BK171" s="181">
        <f>ROUND(I171*H171,2)</f>
        <v>0</v>
      </c>
      <c r="BL171" s="18" t="s">
        <v>128</v>
      </c>
      <c r="BM171" s="180" t="s">
        <v>215</v>
      </c>
    </row>
    <row r="172" s="2" customFormat="1" ht="37.8" customHeight="1">
      <c r="A172" s="37"/>
      <c r="B172" s="167"/>
      <c r="C172" s="168" t="s">
        <v>216</v>
      </c>
      <c r="D172" s="168" t="s">
        <v>124</v>
      </c>
      <c r="E172" s="169" t="s">
        <v>217</v>
      </c>
      <c r="F172" s="170" t="s">
        <v>218</v>
      </c>
      <c r="G172" s="171" t="s">
        <v>175</v>
      </c>
      <c r="H172" s="172">
        <v>126</v>
      </c>
      <c r="I172" s="173"/>
      <c r="J172" s="174">
        <f>ROUND(I172*H172,2)</f>
        <v>0</v>
      </c>
      <c r="K172" s="175"/>
      <c r="L172" s="38"/>
      <c r="M172" s="176" t="s">
        <v>1</v>
      </c>
      <c r="N172" s="177" t="s">
        <v>38</v>
      </c>
      <c r="O172" s="76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0" t="s">
        <v>128</v>
      </c>
      <c r="AT172" s="180" t="s">
        <v>124</v>
      </c>
      <c r="AU172" s="180" t="s">
        <v>83</v>
      </c>
      <c r="AY172" s="18" t="s">
        <v>122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8" t="s">
        <v>81</v>
      </c>
      <c r="BK172" s="181">
        <f>ROUND(I172*H172,2)</f>
        <v>0</v>
      </c>
      <c r="BL172" s="18" t="s">
        <v>128</v>
      </c>
      <c r="BM172" s="180" t="s">
        <v>219</v>
      </c>
    </row>
    <row r="173" s="13" customFormat="1">
      <c r="A173" s="13"/>
      <c r="B173" s="182"/>
      <c r="C173" s="13"/>
      <c r="D173" s="183" t="s">
        <v>145</v>
      </c>
      <c r="E173" s="184" t="s">
        <v>1</v>
      </c>
      <c r="F173" s="185" t="s">
        <v>220</v>
      </c>
      <c r="G173" s="13"/>
      <c r="H173" s="184" t="s">
        <v>1</v>
      </c>
      <c r="I173" s="186"/>
      <c r="J173" s="13"/>
      <c r="K173" s="13"/>
      <c r="L173" s="182"/>
      <c r="M173" s="187"/>
      <c r="N173" s="188"/>
      <c r="O173" s="188"/>
      <c r="P173" s="188"/>
      <c r="Q173" s="188"/>
      <c r="R173" s="188"/>
      <c r="S173" s="188"/>
      <c r="T173" s="18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4" t="s">
        <v>145</v>
      </c>
      <c r="AU173" s="184" t="s">
        <v>83</v>
      </c>
      <c r="AV173" s="13" t="s">
        <v>81</v>
      </c>
      <c r="AW173" s="13" t="s">
        <v>30</v>
      </c>
      <c r="AX173" s="13" t="s">
        <v>73</v>
      </c>
      <c r="AY173" s="184" t="s">
        <v>122</v>
      </c>
    </row>
    <row r="174" s="14" customFormat="1">
      <c r="A174" s="14"/>
      <c r="B174" s="190"/>
      <c r="C174" s="14"/>
      <c r="D174" s="183" t="s">
        <v>145</v>
      </c>
      <c r="E174" s="191" t="s">
        <v>1</v>
      </c>
      <c r="F174" s="192" t="s">
        <v>221</v>
      </c>
      <c r="G174" s="14"/>
      <c r="H174" s="193">
        <v>63</v>
      </c>
      <c r="I174" s="194"/>
      <c r="J174" s="14"/>
      <c r="K174" s="14"/>
      <c r="L174" s="190"/>
      <c r="M174" s="195"/>
      <c r="N174" s="196"/>
      <c r="O174" s="196"/>
      <c r="P174" s="196"/>
      <c r="Q174" s="196"/>
      <c r="R174" s="196"/>
      <c r="S174" s="196"/>
      <c r="T174" s="1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1" t="s">
        <v>145</v>
      </c>
      <c r="AU174" s="191" t="s">
        <v>83</v>
      </c>
      <c r="AV174" s="14" t="s">
        <v>83</v>
      </c>
      <c r="AW174" s="14" t="s">
        <v>30</v>
      </c>
      <c r="AX174" s="14" t="s">
        <v>73</v>
      </c>
      <c r="AY174" s="191" t="s">
        <v>122</v>
      </c>
    </row>
    <row r="175" s="13" customFormat="1">
      <c r="A175" s="13"/>
      <c r="B175" s="182"/>
      <c r="C175" s="13"/>
      <c r="D175" s="183" t="s">
        <v>145</v>
      </c>
      <c r="E175" s="184" t="s">
        <v>1</v>
      </c>
      <c r="F175" s="185" t="s">
        <v>222</v>
      </c>
      <c r="G175" s="13"/>
      <c r="H175" s="184" t="s">
        <v>1</v>
      </c>
      <c r="I175" s="186"/>
      <c r="J175" s="13"/>
      <c r="K175" s="13"/>
      <c r="L175" s="182"/>
      <c r="M175" s="187"/>
      <c r="N175" s="188"/>
      <c r="O175" s="188"/>
      <c r="P175" s="188"/>
      <c r="Q175" s="188"/>
      <c r="R175" s="188"/>
      <c r="S175" s="188"/>
      <c r="T175" s="18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4" t="s">
        <v>145</v>
      </c>
      <c r="AU175" s="184" t="s">
        <v>83</v>
      </c>
      <c r="AV175" s="13" t="s">
        <v>81</v>
      </c>
      <c r="AW175" s="13" t="s">
        <v>30</v>
      </c>
      <c r="AX175" s="13" t="s">
        <v>73</v>
      </c>
      <c r="AY175" s="184" t="s">
        <v>122</v>
      </c>
    </row>
    <row r="176" s="14" customFormat="1">
      <c r="A176" s="14"/>
      <c r="B176" s="190"/>
      <c r="C176" s="14"/>
      <c r="D176" s="183" t="s">
        <v>145</v>
      </c>
      <c r="E176" s="191" t="s">
        <v>1</v>
      </c>
      <c r="F176" s="192" t="s">
        <v>221</v>
      </c>
      <c r="G176" s="14"/>
      <c r="H176" s="193">
        <v>63</v>
      </c>
      <c r="I176" s="194"/>
      <c r="J176" s="14"/>
      <c r="K176" s="14"/>
      <c r="L176" s="190"/>
      <c r="M176" s="195"/>
      <c r="N176" s="196"/>
      <c r="O176" s="196"/>
      <c r="P176" s="196"/>
      <c r="Q176" s="196"/>
      <c r="R176" s="196"/>
      <c r="S176" s="196"/>
      <c r="T176" s="19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1" t="s">
        <v>145</v>
      </c>
      <c r="AU176" s="191" t="s">
        <v>83</v>
      </c>
      <c r="AV176" s="14" t="s">
        <v>83</v>
      </c>
      <c r="AW176" s="14" t="s">
        <v>30</v>
      </c>
      <c r="AX176" s="14" t="s">
        <v>73</v>
      </c>
      <c r="AY176" s="191" t="s">
        <v>122</v>
      </c>
    </row>
    <row r="177" s="15" customFormat="1">
      <c r="A177" s="15"/>
      <c r="B177" s="198"/>
      <c r="C177" s="15"/>
      <c r="D177" s="183" t="s">
        <v>145</v>
      </c>
      <c r="E177" s="199" t="s">
        <v>1</v>
      </c>
      <c r="F177" s="200" t="s">
        <v>158</v>
      </c>
      <c r="G177" s="15"/>
      <c r="H177" s="201">
        <v>126</v>
      </c>
      <c r="I177" s="202"/>
      <c r="J177" s="15"/>
      <c r="K177" s="15"/>
      <c r="L177" s="198"/>
      <c r="M177" s="203"/>
      <c r="N177" s="204"/>
      <c r="O177" s="204"/>
      <c r="P177" s="204"/>
      <c r="Q177" s="204"/>
      <c r="R177" s="204"/>
      <c r="S177" s="204"/>
      <c r="T177" s="20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199" t="s">
        <v>145</v>
      </c>
      <c r="AU177" s="199" t="s">
        <v>83</v>
      </c>
      <c r="AV177" s="15" t="s">
        <v>128</v>
      </c>
      <c r="AW177" s="15" t="s">
        <v>30</v>
      </c>
      <c r="AX177" s="15" t="s">
        <v>81</v>
      </c>
      <c r="AY177" s="199" t="s">
        <v>122</v>
      </c>
    </row>
    <row r="178" s="2" customFormat="1" ht="37.8" customHeight="1">
      <c r="A178" s="37"/>
      <c r="B178" s="167"/>
      <c r="C178" s="168" t="s">
        <v>223</v>
      </c>
      <c r="D178" s="168" t="s">
        <v>124</v>
      </c>
      <c r="E178" s="169" t="s">
        <v>224</v>
      </c>
      <c r="F178" s="170" t="s">
        <v>225</v>
      </c>
      <c r="G178" s="171" t="s">
        <v>175</v>
      </c>
      <c r="H178" s="172">
        <v>156</v>
      </c>
      <c r="I178" s="173"/>
      <c r="J178" s="174">
        <f>ROUND(I178*H178,2)</f>
        <v>0</v>
      </c>
      <c r="K178" s="175"/>
      <c r="L178" s="38"/>
      <c r="M178" s="176" t="s">
        <v>1</v>
      </c>
      <c r="N178" s="177" t="s">
        <v>38</v>
      </c>
      <c r="O178" s="76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0" t="s">
        <v>128</v>
      </c>
      <c r="AT178" s="180" t="s">
        <v>124</v>
      </c>
      <c r="AU178" s="180" t="s">
        <v>83</v>
      </c>
      <c r="AY178" s="18" t="s">
        <v>122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8" t="s">
        <v>81</v>
      </c>
      <c r="BK178" s="181">
        <f>ROUND(I178*H178,2)</f>
        <v>0</v>
      </c>
      <c r="BL178" s="18" t="s">
        <v>128</v>
      </c>
      <c r="BM178" s="180" t="s">
        <v>226</v>
      </c>
    </row>
    <row r="179" s="13" customFormat="1">
      <c r="A179" s="13"/>
      <c r="B179" s="182"/>
      <c r="C179" s="13"/>
      <c r="D179" s="183" t="s">
        <v>145</v>
      </c>
      <c r="E179" s="184" t="s">
        <v>1</v>
      </c>
      <c r="F179" s="185" t="s">
        <v>227</v>
      </c>
      <c r="G179" s="13"/>
      <c r="H179" s="184" t="s">
        <v>1</v>
      </c>
      <c r="I179" s="186"/>
      <c r="J179" s="13"/>
      <c r="K179" s="13"/>
      <c r="L179" s="182"/>
      <c r="M179" s="187"/>
      <c r="N179" s="188"/>
      <c r="O179" s="188"/>
      <c r="P179" s="188"/>
      <c r="Q179" s="188"/>
      <c r="R179" s="188"/>
      <c r="S179" s="188"/>
      <c r="T179" s="18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4" t="s">
        <v>145</v>
      </c>
      <c r="AU179" s="184" t="s">
        <v>83</v>
      </c>
      <c r="AV179" s="13" t="s">
        <v>81</v>
      </c>
      <c r="AW179" s="13" t="s">
        <v>30</v>
      </c>
      <c r="AX179" s="13" t="s">
        <v>73</v>
      </c>
      <c r="AY179" s="184" t="s">
        <v>122</v>
      </c>
    </row>
    <row r="180" s="14" customFormat="1">
      <c r="A180" s="14"/>
      <c r="B180" s="190"/>
      <c r="C180" s="14"/>
      <c r="D180" s="183" t="s">
        <v>145</v>
      </c>
      <c r="E180" s="191" t="s">
        <v>1</v>
      </c>
      <c r="F180" s="192" t="s">
        <v>228</v>
      </c>
      <c r="G180" s="14"/>
      <c r="H180" s="193">
        <v>219</v>
      </c>
      <c r="I180" s="194"/>
      <c r="J180" s="14"/>
      <c r="K180" s="14"/>
      <c r="L180" s="190"/>
      <c r="M180" s="195"/>
      <c r="N180" s="196"/>
      <c r="O180" s="196"/>
      <c r="P180" s="196"/>
      <c r="Q180" s="196"/>
      <c r="R180" s="196"/>
      <c r="S180" s="196"/>
      <c r="T180" s="19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1" t="s">
        <v>145</v>
      </c>
      <c r="AU180" s="191" t="s">
        <v>83</v>
      </c>
      <c r="AV180" s="14" t="s">
        <v>83</v>
      </c>
      <c r="AW180" s="14" t="s">
        <v>30</v>
      </c>
      <c r="AX180" s="14" t="s">
        <v>73</v>
      </c>
      <c r="AY180" s="191" t="s">
        <v>122</v>
      </c>
    </row>
    <row r="181" s="13" customFormat="1">
      <c r="A181" s="13"/>
      <c r="B181" s="182"/>
      <c r="C181" s="13"/>
      <c r="D181" s="183" t="s">
        <v>145</v>
      </c>
      <c r="E181" s="184" t="s">
        <v>1</v>
      </c>
      <c r="F181" s="185" t="s">
        <v>229</v>
      </c>
      <c r="G181" s="13"/>
      <c r="H181" s="184" t="s">
        <v>1</v>
      </c>
      <c r="I181" s="186"/>
      <c r="J181" s="13"/>
      <c r="K181" s="13"/>
      <c r="L181" s="182"/>
      <c r="M181" s="187"/>
      <c r="N181" s="188"/>
      <c r="O181" s="188"/>
      <c r="P181" s="188"/>
      <c r="Q181" s="188"/>
      <c r="R181" s="188"/>
      <c r="S181" s="188"/>
      <c r="T181" s="18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4" t="s">
        <v>145</v>
      </c>
      <c r="AU181" s="184" t="s">
        <v>83</v>
      </c>
      <c r="AV181" s="13" t="s">
        <v>81</v>
      </c>
      <c r="AW181" s="13" t="s">
        <v>30</v>
      </c>
      <c r="AX181" s="13" t="s">
        <v>73</v>
      </c>
      <c r="AY181" s="184" t="s">
        <v>122</v>
      </c>
    </row>
    <row r="182" s="14" customFormat="1">
      <c r="A182" s="14"/>
      <c r="B182" s="190"/>
      <c r="C182" s="14"/>
      <c r="D182" s="183" t="s">
        <v>145</v>
      </c>
      <c r="E182" s="191" t="s">
        <v>1</v>
      </c>
      <c r="F182" s="192" t="s">
        <v>230</v>
      </c>
      <c r="G182" s="14"/>
      <c r="H182" s="193">
        <v>-63</v>
      </c>
      <c r="I182" s="194"/>
      <c r="J182" s="14"/>
      <c r="K182" s="14"/>
      <c r="L182" s="190"/>
      <c r="M182" s="195"/>
      <c r="N182" s="196"/>
      <c r="O182" s="196"/>
      <c r="P182" s="196"/>
      <c r="Q182" s="196"/>
      <c r="R182" s="196"/>
      <c r="S182" s="196"/>
      <c r="T182" s="19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1" t="s">
        <v>145</v>
      </c>
      <c r="AU182" s="191" t="s">
        <v>83</v>
      </c>
      <c r="AV182" s="14" t="s">
        <v>83</v>
      </c>
      <c r="AW182" s="14" t="s">
        <v>30</v>
      </c>
      <c r="AX182" s="14" t="s">
        <v>73</v>
      </c>
      <c r="AY182" s="191" t="s">
        <v>122</v>
      </c>
    </row>
    <row r="183" s="15" customFormat="1">
      <c r="A183" s="15"/>
      <c r="B183" s="198"/>
      <c r="C183" s="15"/>
      <c r="D183" s="183" t="s">
        <v>145</v>
      </c>
      <c r="E183" s="199" t="s">
        <v>1</v>
      </c>
      <c r="F183" s="200" t="s">
        <v>158</v>
      </c>
      <c r="G183" s="15"/>
      <c r="H183" s="201">
        <v>156</v>
      </c>
      <c r="I183" s="202"/>
      <c r="J183" s="15"/>
      <c r="K183" s="15"/>
      <c r="L183" s="198"/>
      <c r="M183" s="203"/>
      <c r="N183" s="204"/>
      <c r="O183" s="204"/>
      <c r="P183" s="204"/>
      <c r="Q183" s="204"/>
      <c r="R183" s="204"/>
      <c r="S183" s="204"/>
      <c r="T183" s="20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199" t="s">
        <v>145</v>
      </c>
      <c r="AU183" s="199" t="s">
        <v>83</v>
      </c>
      <c r="AV183" s="15" t="s">
        <v>128</v>
      </c>
      <c r="AW183" s="15" t="s">
        <v>30</v>
      </c>
      <c r="AX183" s="15" t="s">
        <v>81</v>
      </c>
      <c r="AY183" s="199" t="s">
        <v>122</v>
      </c>
    </row>
    <row r="184" s="2" customFormat="1" ht="24.15" customHeight="1">
      <c r="A184" s="37"/>
      <c r="B184" s="167"/>
      <c r="C184" s="168" t="s">
        <v>7</v>
      </c>
      <c r="D184" s="168" t="s">
        <v>124</v>
      </c>
      <c r="E184" s="169" t="s">
        <v>231</v>
      </c>
      <c r="F184" s="170" t="s">
        <v>232</v>
      </c>
      <c r="G184" s="171" t="s">
        <v>175</v>
      </c>
      <c r="H184" s="172">
        <v>63</v>
      </c>
      <c r="I184" s="173"/>
      <c r="J184" s="174">
        <f>ROUND(I184*H184,2)</f>
        <v>0</v>
      </c>
      <c r="K184" s="175"/>
      <c r="L184" s="38"/>
      <c r="M184" s="176" t="s">
        <v>1</v>
      </c>
      <c r="N184" s="177" t="s">
        <v>38</v>
      </c>
      <c r="O184" s="76"/>
      <c r="P184" s="178">
        <f>O184*H184</f>
        <v>0</v>
      </c>
      <c r="Q184" s="178">
        <v>0</v>
      </c>
      <c r="R184" s="178">
        <f>Q184*H184</f>
        <v>0</v>
      </c>
      <c r="S184" s="178">
        <v>0</v>
      </c>
      <c r="T184" s="17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0" t="s">
        <v>128</v>
      </c>
      <c r="AT184" s="180" t="s">
        <v>124</v>
      </c>
      <c r="AU184" s="180" t="s">
        <v>83</v>
      </c>
      <c r="AY184" s="18" t="s">
        <v>122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8" t="s">
        <v>81</v>
      </c>
      <c r="BK184" s="181">
        <f>ROUND(I184*H184,2)</f>
        <v>0</v>
      </c>
      <c r="BL184" s="18" t="s">
        <v>128</v>
      </c>
      <c r="BM184" s="180" t="s">
        <v>233</v>
      </c>
    </row>
    <row r="185" s="13" customFormat="1">
      <c r="A185" s="13"/>
      <c r="B185" s="182"/>
      <c r="C185" s="13"/>
      <c r="D185" s="183" t="s">
        <v>145</v>
      </c>
      <c r="E185" s="184" t="s">
        <v>1</v>
      </c>
      <c r="F185" s="185" t="s">
        <v>234</v>
      </c>
      <c r="G185" s="13"/>
      <c r="H185" s="184" t="s">
        <v>1</v>
      </c>
      <c r="I185" s="186"/>
      <c r="J185" s="13"/>
      <c r="K185" s="13"/>
      <c r="L185" s="182"/>
      <c r="M185" s="187"/>
      <c r="N185" s="188"/>
      <c r="O185" s="188"/>
      <c r="P185" s="188"/>
      <c r="Q185" s="188"/>
      <c r="R185" s="188"/>
      <c r="S185" s="188"/>
      <c r="T185" s="18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4" t="s">
        <v>145</v>
      </c>
      <c r="AU185" s="184" t="s">
        <v>83</v>
      </c>
      <c r="AV185" s="13" t="s">
        <v>81</v>
      </c>
      <c r="AW185" s="13" t="s">
        <v>30</v>
      </c>
      <c r="AX185" s="13" t="s">
        <v>73</v>
      </c>
      <c r="AY185" s="184" t="s">
        <v>122</v>
      </c>
    </row>
    <row r="186" s="14" customFormat="1">
      <c r="A186" s="14"/>
      <c r="B186" s="190"/>
      <c r="C186" s="14"/>
      <c r="D186" s="183" t="s">
        <v>145</v>
      </c>
      <c r="E186" s="191" t="s">
        <v>1</v>
      </c>
      <c r="F186" s="192" t="s">
        <v>221</v>
      </c>
      <c r="G186" s="14"/>
      <c r="H186" s="193">
        <v>63</v>
      </c>
      <c r="I186" s="194"/>
      <c r="J186" s="14"/>
      <c r="K186" s="14"/>
      <c r="L186" s="190"/>
      <c r="M186" s="195"/>
      <c r="N186" s="196"/>
      <c r="O186" s="196"/>
      <c r="P186" s="196"/>
      <c r="Q186" s="196"/>
      <c r="R186" s="196"/>
      <c r="S186" s="196"/>
      <c r="T186" s="1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1" t="s">
        <v>145</v>
      </c>
      <c r="AU186" s="191" t="s">
        <v>83</v>
      </c>
      <c r="AV186" s="14" t="s">
        <v>83</v>
      </c>
      <c r="AW186" s="14" t="s">
        <v>30</v>
      </c>
      <c r="AX186" s="14" t="s">
        <v>81</v>
      </c>
      <c r="AY186" s="191" t="s">
        <v>122</v>
      </c>
    </row>
    <row r="187" s="2" customFormat="1" ht="33" customHeight="1">
      <c r="A187" s="37"/>
      <c r="B187" s="167"/>
      <c r="C187" s="168" t="s">
        <v>235</v>
      </c>
      <c r="D187" s="168" t="s">
        <v>124</v>
      </c>
      <c r="E187" s="169" t="s">
        <v>236</v>
      </c>
      <c r="F187" s="170" t="s">
        <v>237</v>
      </c>
      <c r="G187" s="171" t="s">
        <v>238</v>
      </c>
      <c r="H187" s="172">
        <v>280.80000000000001</v>
      </c>
      <c r="I187" s="173"/>
      <c r="J187" s="174">
        <f>ROUND(I187*H187,2)</f>
        <v>0</v>
      </c>
      <c r="K187" s="175"/>
      <c r="L187" s="38"/>
      <c r="M187" s="176" t="s">
        <v>1</v>
      </c>
      <c r="N187" s="177" t="s">
        <v>38</v>
      </c>
      <c r="O187" s="76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128</v>
      </c>
      <c r="AT187" s="180" t="s">
        <v>124</v>
      </c>
      <c r="AU187" s="180" t="s">
        <v>83</v>
      </c>
      <c r="AY187" s="18" t="s">
        <v>122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81</v>
      </c>
      <c r="BK187" s="181">
        <f>ROUND(I187*H187,2)</f>
        <v>0</v>
      </c>
      <c r="BL187" s="18" t="s">
        <v>128</v>
      </c>
      <c r="BM187" s="180" t="s">
        <v>239</v>
      </c>
    </row>
    <row r="188" s="14" customFormat="1">
      <c r="A188" s="14"/>
      <c r="B188" s="190"/>
      <c r="C188" s="14"/>
      <c r="D188" s="183" t="s">
        <v>145</v>
      </c>
      <c r="E188" s="191" t="s">
        <v>1</v>
      </c>
      <c r="F188" s="192" t="s">
        <v>240</v>
      </c>
      <c r="G188" s="14"/>
      <c r="H188" s="193">
        <v>280.80000000000001</v>
      </c>
      <c r="I188" s="194"/>
      <c r="J188" s="14"/>
      <c r="K188" s="14"/>
      <c r="L188" s="190"/>
      <c r="M188" s="195"/>
      <c r="N188" s="196"/>
      <c r="O188" s="196"/>
      <c r="P188" s="196"/>
      <c r="Q188" s="196"/>
      <c r="R188" s="196"/>
      <c r="S188" s="196"/>
      <c r="T188" s="19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1" t="s">
        <v>145</v>
      </c>
      <c r="AU188" s="191" t="s">
        <v>83</v>
      </c>
      <c r="AV188" s="14" t="s">
        <v>83</v>
      </c>
      <c r="AW188" s="14" t="s">
        <v>30</v>
      </c>
      <c r="AX188" s="14" t="s">
        <v>81</v>
      </c>
      <c r="AY188" s="191" t="s">
        <v>122</v>
      </c>
    </row>
    <row r="189" s="2" customFormat="1" ht="24.15" customHeight="1">
      <c r="A189" s="37"/>
      <c r="B189" s="167"/>
      <c r="C189" s="168" t="s">
        <v>186</v>
      </c>
      <c r="D189" s="168" t="s">
        <v>124</v>
      </c>
      <c r="E189" s="169" t="s">
        <v>241</v>
      </c>
      <c r="F189" s="170" t="s">
        <v>242</v>
      </c>
      <c r="G189" s="171" t="s">
        <v>136</v>
      </c>
      <c r="H189" s="172">
        <v>3</v>
      </c>
      <c r="I189" s="173"/>
      <c r="J189" s="174">
        <f>ROUND(I189*H189,2)</f>
        <v>0</v>
      </c>
      <c r="K189" s="175"/>
      <c r="L189" s="38"/>
      <c r="M189" s="176" t="s">
        <v>1</v>
      </c>
      <c r="N189" s="177" t="s">
        <v>38</v>
      </c>
      <c r="O189" s="76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0" t="s">
        <v>128</v>
      </c>
      <c r="AT189" s="180" t="s">
        <v>124</v>
      </c>
      <c r="AU189" s="180" t="s">
        <v>83</v>
      </c>
      <c r="AY189" s="18" t="s">
        <v>122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81</v>
      </c>
      <c r="BK189" s="181">
        <f>ROUND(I189*H189,2)</f>
        <v>0</v>
      </c>
      <c r="BL189" s="18" t="s">
        <v>128</v>
      </c>
      <c r="BM189" s="180" t="s">
        <v>243</v>
      </c>
    </row>
    <row r="190" s="2" customFormat="1" ht="24.15" customHeight="1">
      <c r="A190" s="37"/>
      <c r="B190" s="167"/>
      <c r="C190" s="168" t="s">
        <v>244</v>
      </c>
      <c r="D190" s="168" t="s">
        <v>124</v>
      </c>
      <c r="E190" s="169" t="s">
        <v>245</v>
      </c>
      <c r="F190" s="170" t="s">
        <v>246</v>
      </c>
      <c r="G190" s="171" t="s">
        <v>136</v>
      </c>
      <c r="H190" s="172">
        <v>1876</v>
      </c>
      <c r="I190" s="173"/>
      <c r="J190" s="174">
        <f>ROUND(I190*H190,2)</f>
        <v>0</v>
      </c>
      <c r="K190" s="175"/>
      <c r="L190" s="38"/>
      <c r="M190" s="176" t="s">
        <v>1</v>
      </c>
      <c r="N190" s="177" t="s">
        <v>38</v>
      </c>
      <c r="O190" s="76"/>
      <c r="P190" s="178">
        <f>O190*H190</f>
        <v>0</v>
      </c>
      <c r="Q190" s="178">
        <v>0</v>
      </c>
      <c r="R190" s="178">
        <f>Q190*H190</f>
        <v>0</v>
      </c>
      <c r="S190" s="178">
        <v>0</v>
      </c>
      <c r="T190" s="17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0" t="s">
        <v>128</v>
      </c>
      <c r="AT190" s="180" t="s">
        <v>124</v>
      </c>
      <c r="AU190" s="180" t="s">
        <v>83</v>
      </c>
      <c r="AY190" s="18" t="s">
        <v>122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8" t="s">
        <v>81</v>
      </c>
      <c r="BK190" s="181">
        <f>ROUND(I190*H190,2)</f>
        <v>0</v>
      </c>
      <c r="BL190" s="18" t="s">
        <v>128</v>
      </c>
      <c r="BM190" s="180" t="s">
        <v>247</v>
      </c>
    </row>
    <row r="191" s="2" customFormat="1" ht="24.15" customHeight="1">
      <c r="A191" s="37"/>
      <c r="B191" s="167"/>
      <c r="C191" s="168" t="s">
        <v>248</v>
      </c>
      <c r="D191" s="168" t="s">
        <v>124</v>
      </c>
      <c r="E191" s="169" t="s">
        <v>249</v>
      </c>
      <c r="F191" s="170" t="s">
        <v>250</v>
      </c>
      <c r="G191" s="171" t="s">
        <v>127</v>
      </c>
      <c r="H191" s="172">
        <v>1</v>
      </c>
      <c r="I191" s="173"/>
      <c r="J191" s="174">
        <f>ROUND(I191*H191,2)</f>
        <v>0</v>
      </c>
      <c r="K191" s="175"/>
      <c r="L191" s="38"/>
      <c r="M191" s="176" t="s">
        <v>1</v>
      </c>
      <c r="N191" s="177" t="s">
        <v>38</v>
      </c>
      <c r="O191" s="76"/>
      <c r="P191" s="178">
        <f>O191*H191</f>
        <v>0</v>
      </c>
      <c r="Q191" s="178">
        <v>0.021350000000000001</v>
      </c>
      <c r="R191" s="178">
        <f>Q191*H191</f>
        <v>0.021350000000000001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128</v>
      </c>
      <c r="AT191" s="180" t="s">
        <v>124</v>
      </c>
      <c r="AU191" s="180" t="s">
        <v>83</v>
      </c>
      <c r="AY191" s="18" t="s">
        <v>122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81</v>
      </c>
      <c r="BK191" s="181">
        <f>ROUND(I191*H191,2)</f>
        <v>0</v>
      </c>
      <c r="BL191" s="18" t="s">
        <v>128</v>
      </c>
      <c r="BM191" s="180" t="s">
        <v>251</v>
      </c>
    </row>
    <row r="192" s="12" customFormat="1" ht="22.8" customHeight="1">
      <c r="A192" s="12"/>
      <c r="B192" s="154"/>
      <c r="C192" s="12"/>
      <c r="D192" s="155" t="s">
        <v>72</v>
      </c>
      <c r="E192" s="165" t="s">
        <v>252</v>
      </c>
      <c r="F192" s="165" t="s">
        <v>253</v>
      </c>
      <c r="G192" s="12"/>
      <c r="H192" s="12"/>
      <c r="I192" s="157"/>
      <c r="J192" s="166">
        <f>BK192</f>
        <v>0</v>
      </c>
      <c r="K192" s="12"/>
      <c r="L192" s="154"/>
      <c r="M192" s="159"/>
      <c r="N192" s="160"/>
      <c r="O192" s="160"/>
      <c r="P192" s="161">
        <f>SUM(P193:P215)</f>
        <v>0</v>
      </c>
      <c r="Q192" s="160"/>
      <c r="R192" s="161">
        <f>SUM(R193:R215)</f>
        <v>95.07432</v>
      </c>
      <c r="S192" s="160"/>
      <c r="T192" s="162">
        <f>SUM(T193:T215)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5" t="s">
        <v>81</v>
      </c>
      <c r="AT192" s="163" t="s">
        <v>72</v>
      </c>
      <c r="AU192" s="163" t="s">
        <v>81</v>
      </c>
      <c r="AY192" s="155" t="s">
        <v>122</v>
      </c>
      <c r="BK192" s="164">
        <f>SUM(BK193:BK215)</f>
        <v>0</v>
      </c>
    </row>
    <row r="193" s="2" customFormat="1" ht="24.15" customHeight="1">
      <c r="A193" s="37"/>
      <c r="B193" s="167"/>
      <c r="C193" s="168" t="s">
        <v>254</v>
      </c>
      <c r="D193" s="168" t="s">
        <v>124</v>
      </c>
      <c r="E193" s="169" t="s">
        <v>255</v>
      </c>
      <c r="F193" s="170" t="s">
        <v>256</v>
      </c>
      <c r="G193" s="171" t="s">
        <v>136</v>
      </c>
      <c r="H193" s="172">
        <v>1056</v>
      </c>
      <c r="I193" s="173"/>
      <c r="J193" s="174">
        <f>ROUND(I193*H193,2)</f>
        <v>0</v>
      </c>
      <c r="K193" s="175"/>
      <c r="L193" s="38"/>
      <c r="M193" s="176" t="s">
        <v>1</v>
      </c>
      <c r="N193" s="177" t="s">
        <v>38</v>
      </c>
      <c r="O193" s="76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0" t="s">
        <v>128</v>
      </c>
      <c r="AT193" s="180" t="s">
        <v>124</v>
      </c>
      <c r="AU193" s="180" t="s">
        <v>83</v>
      </c>
      <c r="AY193" s="18" t="s">
        <v>122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8" t="s">
        <v>81</v>
      </c>
      <c r="BK193" s="181">
        <f>ROUND(I193*H193,2)</f>
        <v>0</v>
      </c>
      <c r="BL193" s="18" t="s">
        <v>128</v>
      </c>
      <c r="BM193" s="180" t="s">
        <v>257</v>
      </c>
    </row>
    <row r="194" s="13" customFormat="1">
      <c r="A194" s="13"/>
      <c r="B194" s="182"/>
      <c r="C194" s="13"/>
      <c r="D194" s="183" t="s">
        <v>145</v>
      </c>
      <c r="E194" s="184" t="s">
        <v>1</v>
      </c>
      <c r="F194" s="185" t="s">
        <v>258</v>
      </c>
      <c r="G194" s="13"/>
      <c r="H194" s="184" t="s">
        <v>1</v>
      </c>
      <c r="I194" s="186"/>
      <c r="J194" s="13"/>
      <c r="K194" s="13"/>
      <c r="L194" s="182"/>
      <c r="M194" s="187"/>
      <c r="N194" s="188"/>
      <c r="O194" s="188"/>
      <c r="P194" s="188"/>
      <c r="Q194" s="188"/>
      <c r="R194" s="188"/>
      <c r="S194" s="188"/>
      <c r="T194" s="18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4" t="s">
        <v>145</v>
      </c>
      <c r="AU194" s="184" t="s">
        <v>83</v>
      </c>
      <c r="AV194" s="13" t="s">
        <v>81</v>
      </c>
      <c r="AW194" s="13" t="s">
        <v>30</v>
      </c>
      <c r="AX194" s="13" t="s">
        <v>73</v>
      </c>
      <c r="AY194" s="184" t="s">
        <v>122</v>
      </c>
    </row>
    <row r="195" s="14" customFormat="1">
      <c r="A195" s="14"/>
      <c r="B195" s="190"/>
      <c r="C195" s="14"/>
      <c r="D195" s="183" t="s">
        <v>145</v>
      </c>
      <c r="E195" s="191" t="s">
        <v>1</v>
      </c>
      <c r="F195" s="192" t="s">
        <v>259</v>
      </c>
      <c r="G195" s="14"/>
      <c r="H195" s="193">
        <v>1056</v>
      </c>
      <c r="I195" s="194"/>
      <c r="J195" s="14"/>
      <c r="K195" s="14"/>
      <c r="L195" s="190"/>
      <c r="M195" s="195"/>
      <c r="N195" s="196"/>
      <c r="O195" s="196"/>
      <c r="P195" s="196"/>
      <c r="Q195" s="196"/>
      <c r="R195" s="196"/>
      <c r="S195" s="196"/>
      <c r="T195" s="19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1" t="s">
        <v>145</v>
      </c>
      <c r="AU195" s="191" t="s">
        <v>83</v>
      </c>
      <c r="AV195" s="14" t="s">
        <v>83</v>
      </c>
      <c r="AW195" s="14" t="s">
        <v>30</v>
      </c>
      <c r="AX195" s="14" t="s">
        <v>81</v>
      </c>
      <c r="AY195" s="191" t="s">
        <v>122</v>
      </c>
    </row>
    <row r="196" s="2" customFormat="1" ht="37.8" customHeight="1">
      <c r="A196" s="37"/>
      <c r="B196" s="167"/>
      <c r="C196" s="168" t="s">
        <v>260</v>
      </c>
      <c r="D196" s="168" t="s">
        <v>124</v>
      </c>
      <c r="E196" s="169" t="s">
        <v>261</v>
      </c>
      <c r="F196" s="170" t="s">
        <v>262</v>
      </c>
      <c r="G196" s="171" t="s">
        <v>136</v>
      </c>
      <c r="H196" s="172">
        <v>528</v>
      </c>
      <c r="I196" s="173"/>
      <c r="J196" s="174">
        <f>ROUND(I196*H196,2)</f>
        <v>0</v>
      </c>
      <c r="K196" s="175"/>
      <c r="L196" s="38"/>
      <c r="M196" s="176" t="s">
        <v>1</v>
      </c>
      <c r="N196" s="177" t="s">
        <v>38</v>
      </c>
      <c r="O196" s="76"/>
      <c r="P196" s="178">
        <f>O196*H196</f>
        <v>0</v>
      </c>
      <c r="Q196" s="178">
        <v>0</v>
      </c>
      <c r="R196" s="178">
        <f>Q196*H196</f>
        <v>0</v>
      </c>
      <c r="S196" s="178">
        <v>0</v>
      </c>
      <c r="T196" s="17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0" t="s">
        <v>128</v>
      </c>
      <c r="AT196" s="180" t="s">
        <v>124</v>
      </c>
      <c r="AU196" s="180" t="s">
        <v>83</v>
      </c>
      <c r="AY196" s="18" t="s">
        <v>122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8" t="s">
        <v>81</v>
      </c>
      <c r="BK196" s="181">
        <f>ROUND(I196*H196,2)</f>
        <v>0</v>
      </c>
      <c r="BL196" s="18" t="s">
        <v>128</v>
      </c>
      <c r="BM196" s="180" t="s">
        <v>263</v>
      </c>
    </row>
    <row r="197" s="2" customFormat="1" ht="33" customHeight="1">
      <c r="A197" s="37"/>
      <c r="B197" s="167"/>
      <c r="C197" s="168" t="s">
        <v>264</v>
      </c>
      <c r="D197" s="168" t="s">
        <v>124</v>
      </c>
      <c r="E197" s="169" t="s">
        <v>265</v>
      </c>
      <c r="F197" s="170" t="s">
        <v>266</v>
      </c>
      <c r="G197" s="171" t="s">
        <v>136</v>
      </c>
      <c r="H197" s="172">
        <v>528</v>
      </c>
      <c r="I197" s="173"/>
      <c r="J197" s="174">
        <f>ROUND(I197*H197,2)</f>
        <v>0</v>
      </c>
      <c r="K197" s="175"/>
      <c r="L197" s="38"/>
      <c r="M197" s="176" t="s">
        <v>1</v>
      </c>
      <c r="N197" s="177" t="s">
        <v>38</v>
      </c>
      <c r="O197" s="76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0" t="s">
        <v>128</v>
      </c>
      <c r="AT197" s="180" t="s">
        <v>124</v>
      </c>
      <c r="AU197" s="180" t="s">
        <v>83</v>
      </c>
      <c r="AY197" s="18" t="s">
        <v>122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8" t="s">
        <v>81</v>
      </c>
      <c r="BK197" s="181">
        <f>ROUND(I197*H197,2)</f>
        <v>0</v>
      </c>
      <c r="BL197" s="18" t="s">
        <v>128</v>
      </c>
      <c r="BM197" s="180" t="s">
        <v>267</v>
      </c>
    </row>
    <row r="198" s="2" customFormat="1" ht="16.5" customHeight="1">
      <c r="A198" s="37"/>
      <c r="B198" s="167"/>
      <c r="C198" s="206" t="s">
        <v>268</v>
      </c>
      <c r="D198" s="206" t="s">
        <v>269</v>
      </c>
      <c r="E198" s="207" t="s">
        <v>270</v>
      </c>
      <c r="F198" s="208" t="s">
        <v>271</v>
      </c>
      <c r="G198" s="209" t="s">
        <v>238</v>
      </c>
      <c r="H198" s="210">
        <v>95.040000000000006</v>
      </c>
      <c r="I198" s="211"/>
      <c r="J198" s="212">
        <f>ROUND(I198*H198,2)</f>
        <v>0</v>
      </c>
      <c r="K198" s="213"/>
      <c r="L198" s="214"/>
      <c r="M198" s="215" t="s">
        <v>1</v>
      </c>
      <c r="N198" s="216" t="s">
        <v>38</v>
      </c>
      <c r="O198" s="76"/>
      <c r="P198" s="178">
        <f>O198*H198</f>
        <v>0</v>
      </c>
      <c r="Q198" s="178">
        <v>1</v>
      </c>
      <c r="R198" s="178">
        <f>Q198*H198</f>
        <v>95.040000000000006</v>
      </c>
      <c r="S198" s="178">
        <v>0</v>
      </c>
      <c r="T198" s="17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0" t="s">
        <v>163</v>
      </c>
      <c r="AT198" s="180" t="s">
        <v>269</v>
      </c>
      <c r="AU198" s="180" t="s">
        <v>83</v>
      </c>
      <c r="AY198" s="18" t="s">
        <v>122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81</v>
      </c>
      <c r="BK198" s="181">
        <f>ROUND(I198*H198,2)</f>
        <v>0</v>
      </c>
      <c r="BL198" s="18" t="s">
        <v>128</v>
      </c>
      <c r="BM198" s="180" t="s">
        <v>272</v>
      </c>
    </row>
    <row r="199" s="14" customFormat="1">
      <c r="A199" s="14"/>
      <c r="B199" s="190"/>
      <c r="C199" s="14"/>
      <c r="D199" s="183" t="s">
        <v>145</v>
      </c>
      <c r="E199" s="191" t="s">
        <v>1</v>
      </c>
      <c r="F199" s="192" t="s">
        <v>273</v>
      </c>
      <c r="G199" s="14"/>
      <c r="H199" s="193">
        <v>95.040000000000006</v>
      </c>
      <c r="I199" s="194"/>
      <c r="J199" s="14"/>
      <c r="K199" s="14"/>
      <c r="L199" s="190"/>
      <c r="M199" s="195"/>
      <c r="N199" s="196"/>
      <c r="O199" s="196"/>
      <c r="P199" s="196"/>
      <c r="Q199" s="196"/>
      <c r="R199" s="196"/>
      <c r="S199" s="196"/>
      <c r="T199" s="19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1" t="s">
        <v>145</v>
      </c>
      <c r="AU199" s="191" t="s">
        <v>83</v>
      </c>
      <c r="AV199" s="14" t="s">
        <v>83</v>
      </c>
      <c r="AW199" s="14" t="s">
        <v>30</v>
      </c>
      <c r="AX199" s="14" t="s">
        <v>81</v>
      </c>
      <c r="AY199" s="191" t="s">
        <v>122</v>
      </c>
    </row>
    <row r="200" s="2" customFormat="1" ht="24.15" customHeight="1">
      <c r="A200" s="37"/>
      <c r="B200" s="167"/>
      <c r="C200" s="168" t="s">
        <v>274</v>
      </c>
      <c r="D200" s="168" t="s">
        <v>124</v>
      </c>
      <c r="E200" s="169" t="s">
        <v>275</v>
      </c>
      <c r="F200" s="170" t="s">
        <v>276</v>
      </c>
      <c r="G200" s="171" t="s">
        <v>136</v>
      </c>
      <c r="H200" s="172">
        <v>528</v>
      </c>
      <c r="I200" s="173"/>
      <c r="J200" s="174">
        <f>ROUND(I200*H200,2)</f>
        <v>0</v>
      </c>
      <c r="K200" s="175"/>
      <c r="L200" s="38"/>
      <c r="M200" s="176" t="s">
        <v>1</v>
      </c>
      <c r="N200" s="177" t="s">
        <v>38</v>
      </c>
      <c r="O200" s="76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0" t="s">
        <v>128</v>
      </c>
      <c r="AT200" s="180" t="s">
        <v>124</v>
      </c>
      <c r="AU200" s="180" t="s">
        <v>83</v>
      </c>
      <c r="AY200" s="18" t="s">
        <v>122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8" t="s">
        <v>81</v>
      </c>
      <c r="BK200" s="181">
        <f>ROUND(I200*H200,2)</f>
        <v>0</v>
      </c>
      <c r="BL200" s="18" t="s">
        <v>128</v>
      </c>
      <c r="BM200" s="180" t="s">
        <v>277</v>
      </c>
    </row>
    <row r="201" s="2" customFormat="1" ht="16.5" customHeight="1">
      <c r="A201" s="37"/>
      <c r="B201" s="167"/>
      <c r="C201" s="206" t="s">
        <v>278</v>
      </c>
      <c r="D201" s="206" t="s">
        <v>269</v>
      </c>
      <c r="E201" s="207" t="s">
        <v>279</v>
      </c>
      <c r="F201" s="208" t="s">
        <v>280</v>
      </c>
      <c r="G201" s="209" t="s">
        <v>281</v>
      </c>
      <c r="H201" s="210">
        <v>18.48</v>
      </c>
      <c r="I201" s="211"/>
      <c r="J201" s="212">
        <f>ROUND(I201*H201,2)</f>
        <v>0</v>
      </c>
      <c r="K201" s="213"/>
      <c r="L201" s="214"/>
      <c r="M201" s="215" t="s">
        <v>1</v>
      </c>
      <c r="N201" s="216" t="s">
        <v>38</v>
      </c>
      <c r="O201" s="76"/>
      <c r="P201" s="178">
        <f>O201*H201</f>
        <v>0</v>
      </c>
      <c r="Q201" s="178">
        <v>0.001</v>
      </c>
      <c r="R201" s="178">
        <f>Q201*H201</f>
        <v>0.01848</v>
      </c>
      <c r="S201" s="178">
        <v>0</v>
      </c>
      <c r="T201" s="17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0" t="s">
        <v>163</v>
      </c>
      <c r="AT201" s="180" t="s">
        <v>269</v>
      </c>
      <c r="AU201" s="180" t="s">
        <v>83</v>
      </c>
      <c r="AY201" s="18" t="s">
        <v>122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81</v>
      </c>
      <c r="BK201" s="181">
        <f>ROUND(I201*H201,2)</f>
        <v>0</v>
      </c>
      <c r="BL201" s="18" t="s">
        <v>128</v>
      </c>
      <c r="BM201" s="180" t="s">
        <v>282</v>
      </c>
    </row>
    <row r="202" s="14" customFormat="1">
      <c r="A202" s="14"/>
      <c r="B202" s="190"/>
      <c r="C202" s="14"/>
      <c r="D202" s="183" t="s">
        <v>145</v>
      </c>
      <c r="E202" s="191" t="s">
        <v>1</v>
      </c>
      <c r="F202" s="192" t="s">
        <v>283</v>
      </c>
      <c r="G202" s="14"/>
      <c r="H202" s="193">
        <v>18.48</v>
      </c>
      <c r="I202" s="194"/>
      <c r="J202" s="14"/>
      <c r="K202" s="14"/>
      <c r="L202" s="190"/>
      <c r="M202" s="195"/>
      <c r="N202" s="196"/>
      <c r="O202" s="196"/>
      <c r="P202" s="196"/>
      <c r="Q202" s="196"/>
      <c r="R202" s="196"/>
      <c r="S202" s="196"/>
      <c r="T202" s="19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1" t="s">
        <v>145</v>
      </c>
      <c r="AU202" s="191" t="s">
        <v>83</v>
      </c>
      <c r="AV202" s="14" t="s">
        <v>83</v>
      </c>
      <c r="AW202" s="14" t="s">
        <v>30</v>
      </c>
      <c r="AX202" s="14" t="s">
        <v>81</v>
      </c>
      <c r="AY202" s="191" t="s">
        <v>122</v>
      </c>
    </row>
    <row r="203" s="2" customFormat="1" ht="24.15" customHeight="1">
      <c r="A203" s="37"/>
      <c r="B203" s="167"/>
      <c r="C203" s="168" t="s">
        <v>284</v>
      </c>
      <c r="D203" s="168" t="s">
        <v>124</v>
      </c>
      <c r="E203" s="169" t="s">
        <v>285</v>
      </c>
      <c r="F203" s="170" t="s">
        <v>286</v>
      </c>
      <c r="G203" s="171" t="s">
        <v>136</v>
      </c>
      <c r="H203" s="172">
        <v>528</v>
      </c>
      <c r="I203" s="173"/>
      <c r="J203" s="174">
        <f>ROUND(I203*H203,2)</f>
        <v>0</v>
      </c>
      <c r="K203" s="175"/>
      <c r="L203" s="38"/>
      <c r="M203" s="176" t="s">
        <v>1</v>
      </c>
      <c r="N203" s="177" t="s">
        <v>38</v>
      </c>
      <c r="O203" s="76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0" t="s">
        <v>128</v>
      </c>
      <c r="AT203" s="180" t="s">
        <v>124</v>
      </c>
      <c r="AU203" s="180" t="s">
        <v>83</v>
      </c>
      <c r="AY203" s="18" t="s">
        <v>122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8" t="s">
        <v>81</v>
      </c>
      <c r="BK203" s="181">
        <f>ROUND(I203*H203,2)</f>
        <v>0</v>
      </c>
      <c r="BL203" s="18" t="s">
        <v>128</v>
      </c>
      <c r="BM203" s="180" t="s">
        <v>287</v>
      </c>
    </row>
    <row r="204" s="2" customFormat="1" ht="21.75" customHeight="1">
      <c r="A204" s="37"/>
      <c r="B204" s="167"/>
      <c r="C204" s="168" t="s">
        <v>288</v>
      </c>
      <c r="D204" s="168" t="s">
        <v>124</v>
      </c>
      <c r="E204" s="169" t="s">
        <v>289</v>
      </c>
      <c r="F204" s="170" t="s">
        <v>290</v>
      </c>
      <c r="G204" s="171" t="s">
        <v>136</v>
      </c>
      <c r="H204" s="172">
        <v>528</v>
      </c>
      <c r="I204" s="173"/>
      <c r="J204" s="174">
        <f>ROUND(I204*H204,2)</f>
        <v>0</v>
      </c>
      <c r="K204" s="175"/>
      <c r="L204" s="38"/>
      <c r="M204" s="176" t="s">
        <v>1</v>
      </c>
      <c r="N204" s="177" t="s">
        <v>38</v>
      </c>
      <c r="O204" s="76"/>
      <c r="P204" s="178">
        <f>O204*H204</f>
        <v>0</v>
      </c>
      <c r="Q204" s="178">
        <v>0</v>
      </c>
      <c r="R204" s="178">
        <f>Q204*H204</f>
        <v>0</v>
      </c>
      <c r="S204" s="178">
        <v>0</v>
      </c>
      <c r="T204" s="17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0" t="s">
        <v>128</v>
      </c>
      <c r="AT204" s="180" t="s">
        <v>124</v>
      </c>
      <c r="AU204" s="180" t="s">
        <v>83</v>
      </c>
      <c r="AY204" s="18" t="s">
        <v>122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18" t="s">
        <v>81</v>
      </c>
      <c r="BK204" s="181">
        <f>ROUND(I204*H204,2)</f>
        <v>0</v>
      </c>
      <c r="BL204" s="18" t="s">
        <v>128</v>
      </c>
      <c r="BM204" s="180" t="s">
        <v>291</v>
      </c>
    </row>
    <row r="205" s="2" customFormat="1" ht="21.75" customHeight="1">
      <c r="A205" s="37"/>
      <c r="B205" s="167"/>
      <c r="C205" s="168" t="s">
        <v>292</v>
      </c>
      <c r="D205" s="168" t="s">
        <v>124</v>
      </c>
      <c r="E205" s="169" t="s">
        <v>293</v>
      </c>
      <c r="F205" s="170" t="s">
        <v>294</v>
      </c>
      <c r="G205" s="171" t="s">
        <v>136</v>
      </c>
      <c r="H205" s="172">
        <v>528</v>
      </c>
      <c r="I205" s="173"/>
      <c r="J205" s="174">
        <f>ROUND(I205*H205,2)</f>
        <v>0</v>
      </c>
      <c r="K205" s="175"/>
      <c r="L205" s="38"/>
      <c r="M205" s="176" t="s">
        <v>1</v>
      </c>
      <c r="N205" s="177" t="s">
        <v>38</v>
      </c>
      <c r="O205" s="76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0" t="s">
        <v>128</v>
      </c>
      <c r="AT205" s="180" t="s">
        <v>124</v>
      </c>
      <c r="AU205" s="180" t="s">
        <v>83</v>
      </c>
      <c r="AY205" s="18" t="s">
        <v>122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8" t="s">
        <v>81</v>
      </c>
      <c r="BK205" s="181">
        <f>ROUND(I205*H205,2)</f>
        <v>0</v>
      </c>
      <c r="BL205" s="18" t="s">
        <v>128</v>
      </c>
      <c r="BM205" s="180" t="s">
        <v>295</v>
      </c>
    </row>
    <row r="206" s="2" customFormat="1" ht="16.5" customHeight="1">
      <c r="A206" s="37"/>
      <c r="B206" s="167"/>
      <c r="C206" s="168" t="s">
        <v>296</v>
      </c>
      <c r="D206" s="168" t="s">
        <v>124</v>
      </c>
      <c r="E206" s="169" t="s">
        <v>297</v>
      </c>
      <c r="F206" s="170" t="s">
        <v>298</v>
      </c>
      <c r="G206" s="171" t="s">
        <v>136</v>
      </c>
      <c r="H206" s="172">
        <v>528</v>
      </c>
      <c r="I206" s="173"/>
      <c r="J206" s="174">
        <f>ROUND(I206*H206,2)</f>
        <v>0</v>
      </c>
      <c r="K206" s="175"/>
      <c r="L206" s="38"/>
      <c r="M206" s="176" t="s">
        <v>1</v>
      </c>
      <c r="N206" s="177" t="s">
        <v>38</v>
      </c>
      <c r="O206" s="76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0" t="s">
        <v>128</v>
      </c>
      <c r="AT206" s="180" t="s">
        <v>124</v>
      </c>
      <c r="AU206" s="180" t="s">
        <v>83</v>
      </c>
      <c r="AY206" s="18" t="s">
        <v>122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8" t="s">
        <v>81</v>
      </c>
      <c r="BK206" s="181">
        <f>ROUND(I206*H206,2)</f>
        <v>0</v>
      </c>
      <c r="BL206" s="18" t="s">
        <v>128</v>
      </c>
      <c r="BM206" s="180" t="s">
        <v>299</v>
      </c>
    </row>
    <row r="207" s="2" customFormat="1" ht="33" customHeight="1">
      <c r="A207" s="37"/>
      <c r="B207" s="167"/>
      <c r="C207" s="168" t="s">
        <v>300</v>
      </c>
      <c r="D207" s="168" t="s">
        <v>124</v>
      </c>
      <c r="E207" s="169" t="s">
        <v>301</v>
      </c>
      <c r="F207" s="170" t="s">
        <v>302</v>
      </c>
      <c r="G207" s="171" t="s">
        <v>136</v>
      </c>
      <c r="H207" s="172">
        <v>528</v>
      </c>
      <c r="I207" s="173"/>
      <c r="J207" s="174">
        <f>ROUND(I207*H207,2)</f>
        <v>0</v>
      </c>
      <c r="K207" s="175"/>
      <c r="L207" s="38"/>
      <c r="M207" s="176" t="s">
        <v>1</v>
      </c>
      <c r="N207" s="177" t="s">
        <v>38</v>
      </c>
      <c r="O207" s="76"/>
      <c r="P207" s="178">
        <f>O207*H207</f>
        <v>0</v>
      </c>
      <c r="Q207" s="178">
        <v>0</v>
      </c>
      <c r="R207" s="178">
        <f>Q207*H207</f>
        <v>0</v>
      </c>
      <c r="S207" s="178">
        <v>0</v>
      </c>
      <c r="T207" s="17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0" t="s">
        <v>128</v>
      </c>
      <c r="AT207" s="180" t="s">
        <v>124</v>
      </c>
      <c r="AU207" s="180" t="s">
        <v>83</v>
      </c>
      <c r="AY207" s="18" t="s">
        <v>122</v>
      </c>
      <c r="BE207" s="181">
        <f>IF(N207="základní",J207,0)</f>
        <v>0</v>
      </c>
      <c r="BF207" s="181">
        <f>IF(N207="snížená",J207,0)</f>
        <v>0</v>
      </c>
      <c r="BG207" s="181">
        <f>IF(N207="zákl. přenesená",J207,0)</f>
        <v>0</v>
      </c>
      <c r="BH207" s="181">
        <f>IF(N207="sníž. přenesená",J207,0)</f>
        <v>0</v>
      </c>
      <c r="BI207" s="181">
        <f>IF(N207="nulová",J207,0)</f>
        <v>0</v>
      </c>
      <c r="BJ207" s="18" t="s">
        <v>81</v>
      </c>
      <c r="BK207" s="181">
        <f>ROUND(I207*H207,2)</f>
        <v>0</v>
      </c>
      <c r="BL207" s="18" t="s">
        <v>128</v>
      </c>
      <c r="BM207" s="180" t="s">
        <v>303</v>
      </c>
    </row>
    <row r="208" s="2" customFormat="1" ht="16.5" customHeight="1">
      <c r="A208" s="37"/>
      <c r="B208" s="167"/>
      <c r="C208" s="206" t="s">
        <v>304</v>
      </c>
      <c r="D208" s="206" t="s">
        <v>269</v>
      </c>
      <c r="E208" s="207" t="s">
        <v>305</v>
      </c>
      <c r="F208" s="208" t="s">
        <v>306</v>
      </c>
      <c r="G208" s="209" t="s">
        <v>307</v>
      </c>
      <c r="H208" s="210">
        <v>0.26400000000000001</v>
      </c>
      <c r="I208" s="211"/>
      <c r="J208" s="212">
        <f>ROUND(I208*H208,2)</f>
        <v>0</v>
      </c>
      <c r="K208" s="213"/>
      <c r="L208" s="214"/>
      <c r="M208" s="215" t="s">
        <v>1</v>
      </c>
      <c r="N208" s="216" t="s">
        <v>38</v>
      </c>
      <c r="O208" s="76"/>
      <c r="P208" s="178">
        <f>O208*H208</f>
        <v>0</v>
      </c>
      <c r="Q208" s="178">
        <v>0</v>
      </c>
      <c r="R208" s="178">
        <f>Q208*H208</f>
        <v>0</v>
      </c>
      <c r="S208" s="178">
        <v>0</v>
      </c>
      <c r="T208" s="17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0" t="s">
        <v>163</v>
      </c>
      <c r="AT208" s="180" t="s">
        <v>269</v>
      </c>
      <c r="AU208" s="180" t="s">
        <v>83</v>
      </c>
      <c r="AY208" s="18" t="s">
        <v>122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8" t="s">
        <v>81</v>
      </c>
      <c r="BK208" s="181">
        <f>ROUND(I208*H208,2)</f>
        <v>0</v>
      </c>
      <c r="BL208" s="18" t="s">
        <v>128</v>
      </c>
      <c r="BM208" s="180" t="s">
        <v>308</v>
      </c>
    </row>
    <row r="209" s="14" customFormat="1">
      <c r="A209" s="14"/>
      <c r="B209" s="190"/>
      <c r="C209" s="14"/>
      <c r="D209" s="183" t="s">
        <v>145</v>
      </c>
      <c r="E209" s="191" t="s">
        <v>1</v>
      </c>
      <c r="F209" s="192" t="s">
        <v>309</v>
      </c>
      <c r="G209" s="14"/>
      <c r="H209" s="193">
        <v>0.26400000000000001</v>
      </c>
      <c r="I209" s="194"/>
      <c r="J209" s="14"/>
      <c r="K209" s="14"/>
      <c r="L209" s="190"/>
      <c r="M209" s="195"/>
      <c r="N209" s="196"/>
      <c r="O209" s="196"/>
      <c r="P209" s="196"/>
      <c r="Q209" s="196"/>
      <c r="R209" s="196"/>
      <c r="S209" s="196"/>
      <c r="T209" s="19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1" t="s">
        <v>145</v>
      </c>
      <c r="AU209" s="191" t="s">
        <v>83</v>
      </c>
      <c r="AV209" s="14" t="s">
        <v>83</v>
      </c>
      <c r="AW209" s="14" t="s">
        <v>30</v>
      </c>
      <c r="AX209" s="14" t="s">
        <v>81</v>
      </c>
      <c r="AY209" s="191" t="s">
        <v>122</v>
      </c>
    </row>
    <row r="210" s="2" customFormat="1" ht="24.15" customHeight="1">
      <c r="A210" s="37"/>
      <c r="B210" s="167"/>
      <c r="C210" s="168" t="s">
        <v>310</v>
      </c>
      <c r="D210" s="168" t="s">
        <v>124</v>
      </c>
      <c r="E210" s="169" t="s">
        <v>311</v>
      </c>
      <c r="F210" s="170" t="s">
        <v>312</v>
      </c>
      <c r="G210" s="171" t="s">
        <v>238</v>
      </c>
      <c r="H210" s="172">
        <v>0.016</v>
      </c>
      <c r="I210" s="173"/>
      <c r="J210" s="174">
        <f>ROUND(I210*H210,2)</f>
        <v>0</v>
      </c>
      <c r="K210" s="175"/>
      <c r="L210" s="38"/>
      <c r="M210" s="176" t="s">
        <v>1</v>
      </c>
      <c r="N210" s="177" t="s">
        <v>38</v>
      </c>
      <c r="O210" s="76"/>
      <c r="P210" s="178">
        <f>O210*H210</f>
        <v>0</v>
      </c>
      <c r="Q210" s="178">
        <v>0</v>
      </c>
      <c r="R210" s="178">
        <f>Q210*H210</f>
        <v>0</v>
      </c>
      <c r="S210" s="178">
        <v>0</v>
      </c>
      <c r="T210" s="17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0" t="s">
        <v>128</v>
      </c>
      <c r="AT210" s="180" t="s">
        <v>124</v>
      </c>
      <c r="AU210" s="180" t="s">
        <v>83</v>
      </c>
      <c r="AY210" s="18" t="s">
        <v>122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8" t="s">
        <v>81</v>
      </c>
      <c r="BK210" s="181">
        <f>ROUND(I210*H210,2)</f>
        <v>0</v>
      </c>
      <c r="BL210" s="18" t="s">
        <v>128</v>
      </c>
      <c r="BM210" s="180" t="s">
        <v>313</v>
      </c>
    </row>
    <row r="211" s="13" customFormat="1">
      <c r="A211" s="13"/>
      <c r="B211" s="182"/>
      <c r="C211" s="13"/>
      <c r="D211" s="183" t="s">
        <v>145</v>
      </c>
      <c r="E211" s="184" t="s">
        <v>1</v>
      </c>
      <c r="F211" s="185" t="s">
        <v>314</v>
      </c>
      <c r="G211" s="13"/>
      <c r="H211" s="184" t="s">
        <v>1</v>
      </c>
      <c r="I211" s="186"/>
      <c r="J211" s="13"/>
      <c r="K211" s="13"/>
      <c r="L211" s="182"/>
      <c r="M211" s="187"/>
      <c r="N211" s="188"/>
      <c r="O211" s="188"/>
      <c r="P211" s="188"/>
      <c r="Q211" s="188"/>
      <c r="R211" s="188"/>
      <c r="S211" s="188"/>
      <c r="T211" s="18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145</v>
      </c>
      <c r="AU211" s="184" t="s">
        <v>83</v>
      </c>
      <c r="AV211" s="13" t="s">
        <v>81</v>
      </c>
      <c r="AW211" s="13" t="s">
        <v>30</v>
      </c>
      <c r="AX211" s="13" t="s">
        <v>73</v>
      </c>
      <c r="AY211" s="184" t="s">
        <v>122</v>
      </c>
    </row>
    <row r="212" s="14" customFormat="1">
      <c r="A212" s="14"/>
      <c r="B212" s="190"/>
      <c r="C212" s="14"/>
      <c r="D212" s="183" t="s">
        <v>145</v>
      </c>
      <c r="E212" s="191" t="s">
        <v>1</v>
      </c>
      <c r="F212" s="192" t="s">
        <v>315</v>
      </c>
      <c r="G212" s="14"/>
      <c r="H212" s="193">
        <v>0.016</v>
      </c>
      <c r="I212" s="194"/>
      <c r="J212" s="14"/>
      <c r="K212" s="14"/>
      <c r="L212" s="190"/>
      <c r="M212" s="195"/>
      <c r="N212" s="196"/>
      <c r="O212" s="196"/>
      <c r="P212" s="196"/>
      <c r="Q212" s="196"/>
      <c r="R212" s="196"/>
      <c r="S212" s="196"/>
      <c r="T212" s="19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1" t="s">
        <v>145</v>
      </c>
      <c r="AU212" s="191" t="s">
        <v>83</v>
      </c>
      <c r="AV212" s="14" t="s">
        <v>83</v>
      </c>
      <c r="AW212" s="14" t="s">
        <v>30</v>
      </c>
      <c r="AX212" s="14" t="s">
        <v>81</v>
      </c>
      <c r="AY212" s="191" t="s">
        <v>122</v>
      </c>
    </row>
    <row r="213" s="2" customFormat="1" ht="16.5" customHeight="1">
      <c r="A213" s="37"/>
      <c r="B213" s="167"/>
      <c r="C213" s="206" t="s">
        <v>316</v>
      </c>
      <c r="D213" s="206" t="s">
        <v>269</v>
      </c>
      <c r="E213" s="207" t="s">
        <v>317</v>
      </c>
      <c r="F213" s="208" t="s">
        <v>318</v>
      </c>
      <c r="G213" s="209" t="s">
        <v>281</v>
      </c>
      <c r="H213" s="210">
        <v>15.84</v>
      </c>
      <c r="I213" s="211"/>
      <c r="J213" s="212">
        <f>ROUND(I213*H213,2)</f>
        <v>0</v>
      </c>
      <c r="K213" s="213"/>
      <c r="L213" s="214"/>
      <c r="M213" s="215" t="s">
        <v>1</v>
      </c>
      <c r="N213" s="216" t="s">
        <v>38</v>
      </c>
      <c r="O213" s="76"/>
      <c r="P213" s="178">
        <f>O213*H213</f>
        <v>0</v>
      </c>
      <c r="Q213" s="178">
        <v>0.001</v>
      </c>
      <c r="R213" s="178">
        <f>Q213*H213</f>
        <v>0.01584</v>
      </c>
      <c r="S213" s="178">
        <v>0</v>
      </c>
      <c r="T213" s="17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0" t="s">
        <v>163</v>
      </c>
      <c r="AT213" s="180" t="s">
        <v>269</v>
      </c>
      <c r="AU213" s="180" t="s">
        <v>83</v>
      </c>
      <c r="AY213" s="18" t="s">
        <v>122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8" t="s">
        <v>81</v>
      </c>
      <c r="BK213" s="181">
        <f>ROUND(I213*H213,2)</f>
        <v>0</v>
      </c>
      <c r="BL213" s="18" t="s">
        <v>128</v>
      </c>
      <c r="BM213" s="180" t="s">
        <v>319</v>
      </c>
    </row>
    <row r="214" s="13" customFormat="1">
      <c r="A214" s="13"/>
      <c r="B214" s="182"/>
      <c r="C214" s="13"/>
      <c r="D214" s="183" t="s">
        <v>145</v>
      </c>
      <c r="E214" s="184" t="s">
        <v>1</v>
      </c>
      <c r="F214" s="185" t="s">
        <v>314</v>
      </c>
      <c r="G214" s="13"/>
      <c r="H214" s="184" t="s">
        <v>1</v>
      </c>
      <c r="I214" s="186"/>
      <c r="J214" s="13"/>
      <c r="K214" s="13"/>
      <c r="L214" s="182"/>
      <c r="M214" s="187"/>
      <c r="N214" s="188"/>
      <c r="O214" s="188"/>
      <c r="P214" s="188"/>
      <c r="Q214" s="188"/>
      <c r="R214" s="188"/>
      <c r="S214" s="188"/>
      <c r="T214" s="18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4" t="s">
        <v>145</v>
      </c>
      <c r="AU214" s="184" t="s">
        <v>83</v>
      </c>
      <c r="AV214" s="13" t="s">
        <v>81</v>
      </c>
      <c r="AW214" s="13" t="s">
        <v>30</v>
      </c>
      <c r="AX214" s="13" t="s">
        <v>73</v>
      </c>
      <c r="AY214" s="184" t="s">
        <v>122</v>
      </c>
    </row>
    <row r="215" s="14" customFormat="1">
      <c r="A215" s="14"/>
      <c r="B215" s="190"/>
      <c r="C215" s="14"/>
      <c r="D215" s="183" t="s">
        <v>145</v>
      </c>
      <c r="E215" s="191" t="s">
        <v>1</v>
      </c>
      <c r="F215" s="192" t="s">
        <v>320</v>
      </c>
      <c r="G215" s="14"/>
      <c r="H215" s="193">
        <v>15.84</v>
      </c>
      <c r="I215" s="194"/>
      <c r="J215" s="14"/>
      <c r="K215" s="14"/>
      <c r="L215" s="190"/>
      <c r="M215" s="195"/>
      <c r="N215" s="196"/>
      <c r="O215" s="196"/>
      <c r="P215" s="196"/>
      <c r="Q215" s="196"/>
      <c r="R215" s="196"/>
      <c r="S215" s="196"/>
      <c r="T215" s="19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1" t="s">
        <v>145</v>
      </c>
      <c r="AU215" s="191" t="s">
        <v>83</v>
      </c>
      <c r="AV215" s="14" t="s">
        <v>83</v>
      </c>
      <c r="AW215" s="14" t="s">
        <v>30</v>
      </c>
      <c r="AX215" s="14" t="s">
        <v>81</v>
      </c>
      <c r="AY215" s="191" t="s">
        <v>122</v>
      </c>
    </row>
    <row r="216" s="12" customFormat="1" ht="22.8" customHeight="1">
      <c r="A216" s="12"/>
      <c r="B216" s="154"/>
      <c r="C216" s="12"/>
      <c r="D216" s="155" t="s">
        <v>72</v>
      </c>
      <c r="E216" s="165" t="s">
        <v>321</v>
      </c>
      <c r="F216" s="165" t="s">
        <v>322</v>
      </c>
      <c r="G216" s="12"/>
      <c r="H216" s="12"/>
      <c r="I216" s="157"/>
      <c r="J216" s="166">
        <f>BK216</f>
        <v>0</v>
      </c>
      <c r="K216" s="12"/>
      <c r="L216" s="154"/>
      <c r="M216" s="159"/>
      <c r="N216" s="160"/>
      <c r="O216" s="160"/>
      <c r="P216" s="161">
        <f>SUM(P217:P227)</f>
        <v>0</v>
      </c>
      <c r="Q216" s="160"/>
      <c r="R216" s="161">
        <f>SUM(R217:R227)</f>
        <v>5.9812415999999997</v>
      </c>
      <c r="S216" s="160"/>
      <c r="T216" s="162">
        <f>SUM(T217:T227)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5" t="s">
        <v>81</v>
      </c>
      <c r="AT216" s="163" t="s">
        <v>72</v>
      </c>
      <c r="AU216" s="163" t="s">
        <v>81</v>
      </c>
      <c r="AY216" s="155" t="s">
        <v>122</v>
      </c>
      <c r="BK216" s="164">
        <f>SUM(BK217:BK227)</f>
        <v>0</v>
      </c>
    </row>
    <row r="217" s="2" customFormat="1" ht="33" customHeight="1">
      <c r="A217" s="37"/>
      <c r="B217" s="167"/>
      <c r="C217" s="168" t="s">
        <v>323</v>
      </c>
      <c r="D217" s="168" t="s">
        <v>124</v>
      </c>
      <c r="E217" s="169" t="s">
        <v>324</v>
      </c>
      <c r="F217" s="170" t="s">
        <v>325</v>
      </c>
      <c r="G217" s="171" t="s">
        <v>175</v>
      </c>
      <c r="H217" s="172">
        <v>7.5199999999999996</v>
      </c>
      <c r="I217" s="173"/>
      <c r="J217" s="174">
        <f>ROUND(I217*H217,2)</f>
        <v>0</v>
      </c>
      <c r="K217" s="175"/>
      <c r="L217" s="38"/>
      <c r="M217" s="176" t="s">
        <v>1</v>
      </c>
      <c r="N217" s="177" t="s">
        <v>38</v>
      </c>
      <c r="O217" s="76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0" t="s">
        <v>128</v>
      </c>
      <c r="AT217" s="180" t="s">
        <v>124</v>
      </c>
      <c r="AU217" s="180" t="s">
        <v>83</v>
      </c>
      <c r="AY217" s="18" t="s">
        <v>122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8" t="s">
        <v>81</v>
      </c>
      <c r="BK217" s="181">
        <f>ROUND(I217*H217,2)</f>
        <v>0</v>
      </c>
      <c r="BL217" s="18" t="s">
        <v>128</v>
      </c>
      <c r="BM217" s="180" t="s">
        <v>326</v>
      </c>
    </row>
    <row r="218" s="14" customFormat="1">
      <c r="A218" s="14"/>
      <c r="B218" s="190"/>
      <c r="C218" s="14"/>
      <c r="D218" s="183" t="s">
        <v>145</v>
      </c>
      <c r="E218" s="191" t="s">
        <v>1</v>
      </c>
      <c r="F218" s="192" t="s">
        <v>327</v>
      </c>
      <c r="G218" s="14"/>
      <c r="H218" s="193">
        <v>7.5199999999999996</v>
      </c>
      <c r="I218" s="194"/>
      <c r="J218" s="14"/>
      <c r="K218" s="14"/>
      <c r="L218" s="190"/>
      <c r="M218" s="195"/>
      <c r="N218" s="196"/>
      <c r="O218" s="196"/>
      <c r="P218" s="196"/>
      <c r="Q218" s="196"/>
      <c r="R218" s="196"/>
      <c r="S218" s="196"/>
      <c r="T218" s="19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1" t="s">
        <v>145</v>
      </c>
      <c r="AU218" s="191" t="s">
        <v>83</v>
      </c>
      <c r="AV218" s="14" t="s">
        <v>83</v>
      </c>
      <c r="AW218" s="14" t="s">
        <v>30</v>
      </c>
      <c r="AX218" s="14" t="s">
        <v>81</v>
      </c>
      <c r="AY218" s="191" t="s">
        <v>122</v>
      </c>
    </row>
    <row r="219" s="2" customFormat="1" ht="16.5" customHeight="1">
      <c r="A219" s="37"/>
      <c r="B219" s="167"/>
      <c r="C219" s="168" t="s">
        <v>328</v>
      </c>
      <c r="D219" s="168" t="s">
        <v>124</v>
      </c>
      <c r="E219" s="169" t="s">
        <v>329</v>
      </c>
      <c r="F219" s="170" t="s">
        <v>330</v>
      </c>
      <c r="G219" s="171" t="s">
        <v>127</v>
      </c>
      <c r="H219" s="172">
        <v>1</v>
      </c>
      <c r="I219" s="173"/>
      <c r="J219" s="174">
        <f>ROUND(I219*H219,2)</f>
        <v>0</v>
      </c>
      <c r="K219" s="175"/>
      <c r="L219" s="38"/>
      <c r="M219" s="176" t="s">
        <v>1</v>
      </c>
      <c r="N219" s="177" t="s">
        <v>38</v>
      </c>
      <c r="O219" s="76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0" t="s">
        <v>128</v>
      </c>
      <c r="AT219" s="180" t="s">
        <v>124</v>
      </c>
      <c r="AU219" s="180" t="s">
        <v>83</v>
      </c>
      <c r="AY219" s="18" t="s">
        <v>122</v>
      </c>
      <c r="BE219" s="181">
        <f>IF(N219="základní",J219,0)</f>
        <v>0</v>
      </c>
      <c r="BF219" s="181">
        <f>IF(N219="snížená",J219,0)</f>
        <v>0</v>
      </c>
      <c r="BG219" s="181">
        <f>IF(N219="zákl. přenesená",J219,0)</f>
        <v>0</v>
      </c>
      <c r="BH219" s="181">
        <f>IF(N219="sníž. přenesená",J219,0)</f>
        <v>0</v>
      </c>
      <c r="BI219" s="181">
        <f>IF(N219="nulová",J219,0)</f>
        <v>0</v>
      </c>
      <c r="BJ219" s="18" t="s">
        <v>81</v>
      </c>
      <c r="BK219" s="181">
        <f>ROUND(I219*H219,2)</f>
        <v>0</v>
      </c>
      <c r="BL219" s="18" t="s">
        <v>128</v>
      </c>
      <c r="BM219" s="180" t="s">
        <v>331</v>
      </c>
    </row>
    <row r="220" s="2" customFormat="1" ht="24.15" customHeight="1">
      <c r="A220" s="37"/>
      <c r="B220" s="167"/>
      <c r="C220" s="168" t="s">
        <v>332</v>
      </c>
      <c r="D220" s="168" t="s">
        <v>124</v>
      </c>
      <c r="E220" s="169" t="s">
        <v>333</v>
      </c>
      <c r="F220" s="170" t="s">
        <v>334</v>
      </c>
      <c r="G220" s="171" t="s">
        <v>170</v>
      </c>
      <c r="H220" s="172">
        <v>32</v>
      </c>
      <c r="I220" s="173"/>
      <c r="J220" s="174">
        <f>ROUND(I220*H220,2)</f>
        <v>0</v>
      </c>
      <c r="K220" s="175"/>
      <c r="L220" s="38"/>
      <c r="M220" s="176" t="s">
        <v>1</v>
      </c>
      <c r="N220" s="177" t="s">
        <v>38</v>
      </c>
      <c r="O220" s="76"/>
      <c r="P220" s="178">
        <f>O220*H220</f>
        <v>0</v>
      </c>
      <c r="Q220" s="178">
        <v>0.00116</v>
      </c>
      <c r="R220" s="178">
        <f>Q220*H220</f>
        <v>0.03712</v>
      </c>
      <c r="S220" s="178">
        <v>0</v>
      </c>
      <c r="T220" s="17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0" t="s">
        <v>128</v>
      </c>
      <c r="AT220" s="180" t="s">
        <v>124</v>
      </c>
      <c r="AU220" s="180" t="s">
        <v>83</v>
      </c>
      <c r="AY220" s="18" t="s">
        <v>122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81</v>
      </c>
      <c r="BK220" s="181">
        <f>ROUND(I220*H220,2)</f>
        <v>0</v>
      </c>
      <c r="BL220" s="18" t="s">
        <v>128</v>
      </c>
      <c r="BM220" s="180" t="s">
        <v>335</v>
      </c>
    </row>
    <row r="221" s="2" customFormat="1" ht="33" customHeight="1">
      <c r="A221" s="37"/>
      <c r="B221" s="167"/>
      <c r="C221" s="168" t="s">
        <v>336</v>
      </c>
      <c r="D221" s="168" t="s">
        <v>124</v>
      </c>
      <c r="E221" s="169" t="s">
        <v>337</v>
      </c>
      <c r="F221" s="170" t="s">
        <v>338</v>
      </c>
      <c r="G221" s="171" t="s">
        <v>136</v>
      </c>
      <c r="H221" s="172">
        <v>68.480000000000004</v>
      </c>
      <c r="I221" s="173"/>
      <c r="J221" s="174">
        <f>ROUND(I221*H221,2)</f>
        <v>0</v>
      </c>
      <c r="K221" s="175"/>
      <c r="L221" s="38"/>
      <c r="M221" s="176" t="s">
        <v>1</v>
      </c>
      <c r="N221" s="177" t="s">
        <v>38</v>
      </c>
      <c r="O221" s="76"/>
      <c r="P221" s="178">
        <f>O221*H221</f>
        <v>0</v>
      </c>
      <c r="Q221" s="178">
        <v>0.00031</v>
      </c>
      <c r="R221" s="178">
        <f>Q221*H221</f>
        <v>0.021228800000000003</v>
      </c>
      <c r="S221" s="178">
        <v>0</v>
      </c>
      <c r="T221" s="17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0" t="s">
        <v>128</v>
      </c>
      <c r="AT221" s="180" t="s">
        <v>124</v>
      </c>
      <c r="AU221" s="180" t="s">
        <v>83</v>
      </c>
      <c r="AY221" s="18" t="s">
        <v>122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8" t="s">
        <v>81</v>
      </c>
      <c r="BK221" s="181">
        <f>ROUND(I221*H221,2)</f>
        <v>0</v>
      </c>
      <c r="BL221" s="18" t="s">
        <v>128</v>
      </c>
      <c r="BM221" s="180" t="s">
        <v>339</v>
      </c>
    </row>
    <row r="222" s="14" customFormat="1">
      <c r="A222" s="14"/>
      <c r="B222" s="190"/>
      <c r="C222" s="14"/>
      <c r="D222" s="183" t="s">
        <v>145</v>
      </c>
      <c r="E222" s="191" t="s">
        <v>1</v>
      </c>
      <c r="F222" s="192" t="s">
        <v>340</v>
      </c>
      <c r="G222" s="14"/>
      <c r="H222" s="193">
        <v>68.480000000000004</v>
      </c>
      <c r="I222" s="194"/>
      <c r="J222" s="14"/>
      <c r="K222" s="14"/>
      <c r="L222" s="190"/>
      <c r="M222" s="195"/>
      <c r="N222" s="196"/>
      <c r="O222" s="196"/>
      <c r="P222" s="196"/>
      <c r="Q222" s="196"/>
      <c r="R222" s="196"/>
      <c r="S222" s="196"/>
      <c r="T222" s="19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1" t="s">
        <v>145</v>
      </c>
      <c r="AU222" s="191" t="s">
        <v>83</v>
      </c>
      <c r="AV222" s="14" t="s">
        <v>83</v>
      </c>
      <c r="AW222" s="14" t="s">
        <v>30</v>
      </c>
      <c r="AX222" s="14" t="s">
        <v>81</v>
      </c>
      <c r="AY222" s="191" t="s">
        <v>122</v>
      </c>
    </row>
    <row r="223" s="2" customFormat="1" ht="24.15" customHeight="1">
      <c r="A223" s="37"/>
      <c r="B223" s="167"/>
      <c r="C223" s="206" t="s">
        <v>341</v>
      </c>
      <c r="D223" s="206" t="s">
        <v>269</v>
      </c>
      <c r="E223" s="207" t="s">
        <v>342</v>
      </c>
      <c r="F223" s="208" t="s">
        <v>343</v>
      </c>
      <c r="G223" s="209" t="s">
        <v>136</v>
      </c>
      <c r="H223" s="210">
        <v>82.176000000000002</v>
      </c>
      <c r="I223" s="211"/>
      <c r="J223" s="212">
        <f>ROUND(I223*H223,2)</f>
        <v>0</v>
      </c>
      <c r="K223" s="213"/>
      <c r="L223" s="214"/>
      <c r="M223" s="215" t="s">
        <v>1</v>
      </c>
      <c r="N223" s="216" t="s">
        <v>38</v>
      </c>
      <c r="O223" s="76"/>
      <c r="P223" s="178">
        <f>O223*H223</f>
        <v>0</v>
      </c>
      <c r="Q223" s="178">
        <v>0.00029999999999999997</v>
      </c>
      <c r="R223" s="178">
        <f>Q223*H223</f>
        <v>0.024652799999999999</v>
      </c>
      <c r="S223" s="178">
        <v>0</v>
      </c>
      <c r="T223" s="17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0" t="s">
        <v>163</v>
      </c>
      <c r="AT223" s="180" t="s">
        <v>269</v>
      </c>
      <c r="AU223" s="180" t="s">
        <v>83</v>
      </c>
      <c r="AY223" s="18" t="s">
        <v>122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81</v>
      </c>
      <c r="BK223" s="181">
        <f>ROUND(I223*H223,2)</f>
        <v>0</v>
      </c>
      <c r="BL223" s="18" t="s">
        <v>128</v>
      </c>
      <c r="BM223" s="180" t="s">
        <v>344</v>
      </c>
    </row>
    <row r="224" s="14" customFormat="1">
      <c r="A224" s="14"/>
      <c r="B224" s="190"/>
      <c r="C224" s="14"/>
      <c r="D224" s="183" t="s">
        <v>145</v>
      </c>
      <c r="E224" s="191" t="s">
        <v>1</v>
      </c>
      <c r="F224" s="192" t="s">
        <v>345</v>
      </c>
      <c r="G224" s="14"/>
      <c r="H224" s="193">
        <v>82.176000000000002</v>
      </c>
      <c r="I224" s="194"/>
      <c r="J224" s="14"/>
      <c r="K224" s="14"/>
      <c r="L224" s="190"/>
      <c r="M224" s="195"/>
      <c r="N224" s="196"/>
      <c r="O224" s="196"/>
      <c r="P224" s="196"/>
      <c r="Q224" s="196"/>
      <c r="R224" s="196"/>
      <c r="S224" s="196"/>
      <c r="T224" s="19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1" t="s">
        <v>145</v>
      </c>
      <c r="AU224" s="191" t="s">
        <v>83</v>
      </c>
      <c r="AV224" s="14" t="s">
        <v>83</v>
      </c>
      <c r="AW224" s="14" t="s">
        <v>30</v>
      </c>
      <c r="AX224" s="14" t="s">
        <v>81</v>
      </c>
      <c r="AY224" s="191" t="s">
        <v>122</v>
      </c>
    </row>
    <row r="225" s="2" customFormat="1" ht="21.75" customHeight="1">
      <c r="A225" s="37"/>
      <c r="B225" s="167"/>
      <c r="C225" s="168" t="s">
        <v>346</v>
      </c>
      <c r="D225" s="168" t="s">
        <v>124</v>
      </c>
      <c r="E225" s="169" t="s">
        <v>347</v>
      </c>
      <c r="F225" s="170" t="s">
        <v>348</v>
      </c>
      <c r="G225" s="171" t="s">
        <v>175</v>
      </c>
      <c r="H225" s="172">
        <v>3.0720000000000001</v>
      </c>
      <c r="I225" s="173"/>
      <c r="J225" s="174">
        <f>ROUND(I225*H225,2)</f>
        <v>0</v>
      </c>
      <c r="K225" s="175"/>
      <c r="L225" s="38"/>
      <c r="M225" s="176" t="s">
        <v>1</v>
      </c>
      <c r="N225" s="177" t="s">
        <v>38</v>
      </c>
      <c r="O225" s="76"/>
      <c r="P225" s="178">
        <f>O225*H225</f>
        <v>0</v>
      </c>
      <c r="Q225" s="178">
        <v>1.9199999999999999</v>
      </c>
      <c r="R225" s="178">
        <f>Q225*H225</f>
        <v>5.8982399999999995</v>
      </c>
      <c r="S225" s="178">
        <v>0</v>
      </c>
      <c r="T225" s="17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0" t="s">
        <v>128</v>
      </c>
      <c r="AT225" s="180" t="s">
        <v>124</v>
      </c>
      <c r="AU225" s="180" t="s">
        <v>83</v>
      </c>
      <c r="AY225" s="18" t="s">
        <v>122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8" t="s">
        <v>81</v>
      </c>
      <c r="BK225" s="181">
        <f>ROUND(I225*H225,2)</f>
        <v>0</v>
      </c>
      <c r="BL225" s="18" t="s">
        <v>128</v>
      </c>
      <c r="BM225" s="180" t="s">
        <v>349</v>
      </c>
    </row>
    <row r="226" s="13" customFormat="1">
      <c r="A226" s="13"/>
      <c r="B226" s="182"/>
      <c r="C226" s="13"/>
      <c r="D226" s="183" t="s">
        <v>145</v>
      </c>
      <c r="E226" s="184" t="s">
        <v>1</v>
      </c>
      <c r="F226" s="185" t="s">
        <v>350</v>
      </c>
      <c r="G226" s="13"/>
      <c r="H226" s="184" t="s">
        <v>1</v>
      </c>
      <c r="I226" s="186"/>
      <c r="J226" s="13"/>
      <c r="K226" s="13"/>
      <c r="L226" s="182"/>
      <c r="M226" s="187"/>
      <c r="N226" s="188"/>
      <c r="O226" s="188"/>
      <c r="P226" s="188"/>
      <c r="Q226" s="188"/>
      <c r="R226" s="188"/>
      <c r="S226" s="188"/>
      <c r="T226" s="18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4" t="s">
        <v>145</v>
      </c>
      <c r="AU226" s="184" t="s">
        <v>83</v>
      </c>
      <c r="AV226" s="13" t="s">
        <v>81</v>
      </c>
      <c r="AW226" s="13" t="s">
        <v>30</v>
      </c>
      <c r="AX226" s="13" t="s">
        <v>73</v>
      </c>
      <c r="AY226" s="184" t="s">
        <v>122</v>
      </c>
    </row>
    <row r="227" s="14" customFormat="1">
      <c r="A227" s="14"/>
      <c r="B227" s="190"/>
      <c r="C227" s="14"/>
      <c r="D227" s="183" t="s">
        <v>145</v>
      </c>
      <c r="E227" s="191" t="s">
        <v>1</v>
      </c>
      <c r="F227" s="192" t="s">
        <v>351</v>
      </c>
      <c r="G227" s="14"/>
      <c r="H227" s="193">
        <v>3.0720000000000001</v>
      </c>
      <c r="I227" s="194"/>
      <c r="J227" s="14"/>
      <c r="K227" s="14"/>
      <c r="L227" s="190"/>
      <c r="M227" s="195"/>
      <c r="N227" s="196"/>
      <c r="O227" s="196"/>
      <c r="P227" s="196"/>
      <c r="Q227" s="196"/>
      <c r="R227" s="196"/>
      <c r="S227" s="196"/>
      <c r="T227" s="19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1" t="s">
        <v>145</v>
      </c>
      <c r="AU227" s="191" t="s">
        <v>83</v>
      </c>
      <c r="AV227" s="14" t="s">
        <v>83</v>
      </c>
      <c r="AW227" s="14" t="s">
        <v>30</v>
      </c>
      <c r="AX227" s="14" t="s">
        <v>81</v>
      </c>
      <c r="AY227" s="191" t="s">
        <v>122</v>
      </c>
    </row>
    <row r="228" s="12" customFormat="1" ht="22.8" customHeight="1">
      <c r="A228" s="12"/>
      <c r="B228" s="154"/>
      <c r="C228" s="12"/>
      <c r="D228" s="155" t="s">
        <v>72</v>
      </c>
      <c r="E228" s="165" t="s">
        <v>141</v>
      </c>
      <c r="F228" s="165" t="s">
        <v>352</v>
      </c>
      <c r="G228" s="12"/>
      <c r="H228" s="12"/>
      <c r="I228" s="157"/>
      <c r="J228" s="166">
        <f>BK228</f>
        <v>0</v>
      </c>
      <c r="K228" s="12"/>
      <c r="L228" s="154"/>
      <c r="M228" s="159"/>
      <c r="N228" s="160"/>
      <c r="O228" s="160"/>
      <c r="P228" s="161">
        <f>SUM(P229:P241)</f>
        <v>0</v>
      </c>
      <c r="Q228" s="160"/>
      <c r="R228" s="161">
        <f>SUM(R229:R241)</f>
        <v>66.116960000000006</v>
      </c>
      <c r="S228" s="160"/>
      <c r="T228" s="162">
        <f>SUM(T229:T241)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5" t="s">
        <v>81</v>
      </c>
      <c r="AT228" s="163" t="s">
        <v>72</v>
      </c>
      <c r="AU228" s="163" t="s">
        <v>81</v>
      </c>
      <c r="AY228" s="155" t="s">
        <v>122</v>
      </c>
      <c r="BK228" s="164">
        <f>SUM(BK229:BK241)</f>
        <v>0</v>
      </c>
    </row>
    <row r="229" s="2" customFormat="1" ht="24.15" customHeight="1">
      <c r="A229" s="37"/>
      <c r="B229" s="167"/>
      <c r="C229" s="168" t="s">
        <v>353</v>
      </c>
      <c r="D229" s="168" t="s">
        <v>124</v>
      </c>
      <c r="E229" s="169" t="s">
        <v>354</v>
      </c>
      <c r="F229" s="170" t="s">
        <v>355</v>
      </c>
      <c r="G229" s="171" t="s">
        <v>136</v>
      </c>
      <c r="H229" s="172">
        <v>692</v>
      </c>
      <c r="I229" s="173"/>
      <c r="J229" s="174">
        <f>ROUND(I229*H229,2)</f>
        <v>0</v>
      </c>
      <c r="K229" s="175"/>
      <c r="L229" s="38"/>
      <c r="M229" s="176" t="s">
        <v>1</v>
      </c>
      <c r="N229" s="177" t="s">
        <v>38</v>
      </c>
      <c r="O229" s="76"/>
      <c r="P229" s="178">
        <f>O229*H229</f>
        <v>0</v>
      </c>
      <c r="Q229" s="178">
        <v>0</v>
      </c>
      <c r="R229" s="178">
        <f>Q229*H229</f>
        <v>0</v>
      </c>
      <c r="S229" s="178">
        <v>0</v>
      </c>
      <c r="T229" s="17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0" t="s">
        <v>128</v>
      </c>
      <c r="AT229" s="180" t="s">
        <v>124</v>
      </c>
      <c r="AU229" s="180" t="s">
        <v>83</v>
      </c>
      <c r="AY229" s="18" t="s">
        <v>122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8" t="s">
        <v>81</v>
      </c>
      <c r="BK229" s="181">
        <f>ROUND(I229*H229,2)</f>
        <v>0</v>
      </c>
      <c r="BL229" s="18" t="s">
        <v>128</v>
      </c>
      <c r="BM229" s="180" t="s">
        <v>356</v>
      </c>
    </row>
    <row r="230" s="13" customFormat="1">
      <c r="A230" s="13"/>
      <c r="B230" s="182"/>
      <c r="C230" s="13"/>
      <c r="D230" s="183" t="s">
        <v>145</v>
      </c>
      <c r="E230" s="184" t="s">
        <v>1</v>
      </c>
      <c r="F230" s="185" t="s">
        <v>357</v>
      </c>
      <c r="G230" s="13"/>
      <c r="H230" s="184" t="s">
        <v>1</v>
      </c>
      <c r="I230" s="186"/>
      <c r="J230" s="13"/>
      <c r="K230" s="13"/>
      <c r="L230" s="182"/>
      <c r="M230" s="187"/>
      <c r="N230" s="188"/>
      <c r="O230" s="188"/>
      <c r="P230" s="188"/>
      <c r="Q230" s="188"/>
      <c r="R230" s="188"/>
      <c r="S230" s="188"/>
      <c r="T230" s="18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4" t="s">
        <v>145</v>
      </c>
      <c r="AU230" s="184" t="s">
        <v>83</v>
      </c>
      <c r="AV230" s="13" t="s">
        <v>81</v>
      </c>
      <c r="AW230" s="13" t="s">
        <v>30</v>
      </c>
      <c r="AX230" s="13" t="s">
        <v>73</v>
      </c>
      <c r="AY230" s="184" t="s">
        <v>122</v>
      </c>
    </row>
    <row r="231" s="13" customFormat="1">
      <c r="A231" s="13"/>
      <c r="B231" s="182"/>
      <c r="C231" s="13"/>
      <c r="D231" s="183" t="s">
        <v>145</v>
      </c>
      <c r="E231" s="184" t="s">
        <v>1</v>
      </c>
      <c r="F231" s="185" t="s">
        <v>179</v>
      </c>
      <c r="G231" s="13"/>
      <c r="H231" s="184" t="s">
        <v>1</v>
      </c>
      <c r="I231" s="186"/>
      <c r="J231" s="13"/>
      <c r="K231" s="13"/>
      <c r="L231" s="182"/>
      <c r="M231" s="187"/>
      <c r="N231" s="188"/>
      <c r="O231" s="188"/>
      <c r="P231" s="188"/>
      <c r="Q231" s="188"/>
      <c r="R231" s="188"/>
      <c r="S231" s="188"/>
      <c r="T231" s="18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4" t="s">
        <v>145</v>
      </c>
      <c r="AU231" s="184" t="s">
        <v>83</v>
      </c>
      <c r="AV231" s="13" t="s">
        <v>81</v>
      </c>
      <c r="AW231" s="13" t="s">
        <v>30</v>
      </c>
      <c r="AX231" s="13" t="s">
        <v>73</v>
      </c>
      <c r="AY231" s="184" t="s">
        <v>122</v>
      </c>
    </row>
    <row r="232" s="14" customFormat="1">
      <c r="A232" s="14"/>
      <c r="B232" s="190"/>
      <c r="C232" s="14"/>
      <c r="D232" s="183" t="s">
        <v>145</v>
      </c>
      <c r="E232" s="191" t="s">
        <v>1</v>
      </c>
      <c r="F232" s="192" t="s">
        <v>358</v>
      </c>
      <c r="G232" s="14"/>
      <c r="H232" s="193">
        <v>692</v>
      </c>
      <c r="I232" s="194"/>
      <c r="J232" s="14"/>
      <c r="K232" s="14"/>
      <c r="L232" s="190"/>
      <c r="M232" s="195"/>
      <c r="N232" s="196"/>
      <c r="O232" s="196"/>
      <c r="P232" s="196"/>
      <c r="Q232" s="196"/>
      <c r="R232" s="196"/>
      <c r="S232" s="196"/>
      <c r="T232" s="19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1" t="s">
        <v>145</v>
      </c>
      <c r="AU232" s="191" t="s">
        <v>83</v>
      </c>
      <c r="AV232" s="14" t="s">
        <v>83</v>
      </c>
      <c r="AW232" s="14" t="s">
        <v>30</v>
      </c>
      <c r="AX232" s="14" t="s">
        <v>81</v>
      </c>
      <c r="AY232" s="191" t="s">
        <v>122</v>
      </c>
    </row>
    <row r="233" s="2" customFormat="1" ht="24.15" customHeight="1">
      <c r="A233" s="37"/>
      <c r="B233" s="167"/>
      <c r="C233" s="168" t="s">
        <v>359</v>
      </c>
      <c r="D233" s="168" t="s">
        <v>124</v>
      </c>
      <c r="E233" s="169" t="s">
        <v>360</v>
      </c>
      <c r="F233" s="170" t="s">
        <v>361</v>
      </c>
      <c r="G233" s="171" t="s">
        <v>136</v>
      </c>
      <c r="H233" s="172">
        <v>104</v>
      </c>
      <c r="I233" s="173"/>
      <c r="J233" s="174">
        <f>ROUND(I233*H233,2)</f>
        <v>0</v>
      </c>
      <c r="K233" s="175"/>
      <c r="L233" s="38"/>
      <c r="M233" s="176" t="s">
        <v>1</v>
      </c>
      <c r="N233" s="177" t="s">
        <v>38</v>
      </c>
      <c r="O233" s="76"/>
      <c r="P233" s="178">
        <f>O233*H233</f>
        <v>0</v>
      </c>
      <c r="Q233" s="178">
        <v>0.46000000000000002</v>
      </c>
      <c r="R233" s="178">
        <f>Q233*H233</f>
        <v>47.840000000000003</v>
      </c>
      <c r="S233" s="178">
        <v>0</v>
      </c>
      <c r="T233" s="17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0" t="s">
        <v>128</v>
      </c>
      <c r="AT233" s="180" t="s">
        <v>124</v>
      </c>
      <c r="AU233" s="180" t="s">
        <v>83</v>
      </c>
      <c r="AY233" s="18" t="s">
        <v>122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8" t="s">
        <v>81</v>
      </c>
      <c r="BK233" s="181">
        <f>ROUND(I233*H233,2)</f>
        <v>0</v>
      </c>
      <c r="BL233" s="18" t="s">
        <v>128</v>
      </c>
      <c r="BM233" s="180" t="s">
        <v>362</v>
      </c>
    </row>
    <row r="234" s="13" customFormat="1">
      <c r="A234" s="13"/>
      <c r="B234" s="182"/>
      <c r="C234" s="13"/>
      <c r="D234" s="183" t="s">
        <v>145</v>
      </c>
      <c r="E234" s="184" t="s">
        <v>1</v>
      </c>
      <c r="F234" s="185" t="s">
        <v>363</v>
      </c>
      <c r="G234" s="13"/>
      <c r="H234" s="184" t="s">
        <v>1</v>
      </c>
      <c r="I234" s="186"/>
      <c r="J234" s="13"/>
      <c r="K234" s="13"/>
      <c r="L234" s="182"/>
      <c r="M234" s="187"/>
      <c r="N234" s="188"/>
      <c r="O234" s="188"/>
      <c r="P234" s="188"/>
      <c r="Q234" s="188"/>
      <c r="R234" s="188"/>
      <c r="S234" s="188"/>
      <c r="T234" s="18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4" t="s">
        <v>145</v>
      </c>
      <c r="AU234" s="184" t="s">
        <v>83</v>
      </c>
      <c r="AV234" s="13" t="s">
        <v>81</v>
      </c>
      <c r="AW234" s="13" t="s">
        <v>30</v>
      </c>
      <c r="AX234" s="13" t="s">
        <v>73</v>
      </c>
      <c r="AY234" s="184" t="s">
        <v>122</v>
      </c>
    </row>
    <row r="235" s="14" customFormat="1">
      <c r="A235" s="14"/>
      <c r="B235" s="190"/>
      <c r="C235" s="14"/>
      <c r="D235" s="183" t="s">
        <v>145</v>
      </c>
      <c r="E235" s="191" t="s">
        <v>1</v>
      </c>
      <c r="F235" s="192" t="s">
        <v>364</v>
      </c>
      <c r="G235" s="14"/>
      <c r="H235" s="193">
        <v>104</v>
      </c>
      <c r="I235" s="194"/>
      <c r="J235" s="14"/>
      <c r="K235" s="14"/>
      <c r="L235" s="190"/>
      <c r="M235" s="195"/>
      <c r="N235" s="196"/>
      <c r="O235" s="196"/>
      <c r="P235" s="196"/>
      <c r="Q235" s="196"/>
      <c r="R235" s="196"/>
      <c r="S235" s="196"/>
      <c r="T235" s="19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1" t="s">
        <v>145</v>
      </c>
      <c r="AU235" s="191" t="s">
        <v>83</v>
      </c>
      <c r="AV235" s="14" t="s">
        <v>83</v>
      </c>
      <c r="AW235" s="14" t="s">
        <v>30</v>
      </c>
      <c r="AX235" s="14" t="s">
        <v>81</v>
      </c>
      <c r="AY235" s="191" t="s">
        <v>122</v>
      </c>
    </row>
    <row r="236" s="2" customFormat="1" ht="16.5" customHeight="1">
      <c r="A236" s="37"/>
      <c r="B236" s="167"/>
      <c r="C236" s="168" t="s">
        <v>365</v>
      </c>
      <c r="D236" s="168" t="s">
        <v>124</v>
      </c>
      <c r="E236" s="169" t="s">
        <v>366</v>
      </c>
      <c r="F236" s="170" t="s">
        <v>367</v>
      </c>
      <c r="G236" s="171" t="s">
        <v>175</v>
      </c>
      <c r="H236" s="172">
        <v>63</v>
      </c>
      <c r="I236" s="173"/>
      <c r="J236" s="174">
        <f>ROUND(I236*H236,2)</f>
        <v>0</v>
      </c>
      <c r="K236" s="175"/>
      <c r="L236" s="38"/>
      <c r="M236" s="176" t="s">
        <v>1</v>
      </c>
      <c r="N236" s="177" t="s">
        <v>38</v>
      </c>
      <c r="O236" s="76"/>
      <c r="P236" s="178">
        <f>O236*H236</f>
        <v>0</v>
      </c>
      <c r="Q236" s="178">
        <v>0</v>
      </c>
      <c r="R236" s="178">
        <f>Q236*H236</f>
        <v>0</v>
      </c>
      <c r="S236" s="178">
        <v>0</v>
      </c>
      <c r="T236" s="17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0" t="s">
        <v>128</v>
      </c>
      <c r="AT236" s="180" t="s">
        <v>124</v>
      </c>
      <c r="AU236" s="180" t="s">
        <v>83</v>
      </c>
      <c r="AY236" s="18" t="s">
        <v>122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81</v>
      </c>
      <c r="BK236" s="181">
        <f>ROUND(I236*H236,2)</f>
        <v>0</v>
      </c>
      <c r="BL236" s="18" t="s">
        <v>128</v>
      </c>
      <c r="BM236" s="180" t="s">
        <v>368</v>
      </c>
    </row>
    <row r="237" s="2" customFormat="1" ht="37.8" customHeight="1">
      <c r="A237" s="37"/>
      <c r="B237" s="167"/>
      <c r="C237" s="168" t="s">
        <v>369</v>
      </c>
      <c r="D237" s="168" t="s">
        <v>124</v>
      </c>
      <c r="E237" s="169" t="s">
        <v>370</v>
      </c>
      <c r="F237" s="170" t="s">
        <v>371</v>
      </c>
      <c r="G237" s="171" t="s">
        <v>136</v>
      </c>
      <c r="H237" s="172">
        <v>62.399999999999999</v>
      </c>
      <c r="I237" s="173"/>
      <c r="J237" s="174">
        <f>ROUND(I237*H237,2)</f>
        <v>0</v>
      </c>
      <c r="K237" s="175"/>
      <c r="L237" s="38"/>
      <c r="M237" s="176" t="s">
        <v>1</v>
      </c>
      <c r="N237" s="177" t="s">
        <v>38</v>
      </c>
      <c r="O237" s="76"/>
      <c r="P237" s="178">
        <f>O237*H237</f>
        <v>0</v>
      </c>
      <c r="Q237" s="178">
        <v>0.11162</v>
      </c>
      <c r="R237" s="178">
        <f>Q237*H237</f>
        <v>6.9650879999999997</v>
      </c>
      <c r="S237" s="178">
        <v>0</v>
      </c>
      <c r="T237" s="17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0" t="s">
        <v>128</v>
      </c>
      <c r="AT237" s="180" t="s">
        <v>124</v>
      </c>
      <c r="AU237" s="180" t="s">
        <v>83</v>
      </c>
      <c r="AY237" s="18" t="s">
        <v>122</v>
      </c>
      <c r="BE237" s="181">
        <f>IF(N237="základní",J237,0)</f>
        <v>0</v>
      </c>
      <c r="BF237" s="181">
        <f>IF(N237="snížená",J237,0)</f>
        <v>0</v>
      </c>
      <c r="BG237" s="181">
        <f>IF(N237="zákl. přenesená",J237,0)</f>
        <v>0</v>
      </c>
      <c r="BH237" s="181">
        <f>IF(N237="sníž. přenesená",J237,0)</f>
        <v>0</v>
      </c>
      <c r="BI237" s="181">
        <f>IF(N237="nulová",J237,0)</f>
        <v>0</v>
      </c>
      <c r="BJ237" s="18" t="s">
        <v>81</v>
      </c>
      <c r="BK237" s="181">
        <f>ROUND(I237*H237,2)</f>
        <v>0</v>
      </c>
      <c r="BL237" s="18" t="s">
        <v>128</v>
      </c>
      <c r="BM237" s="180" t="s">
        <v>372</v>
      </c>
    </row>
    <row r="238" s="13" customFormat="1">
      <c r="A238" s="13"/>
      <c r="B238" s="182"/>
      <c r="C238" s="13"/>
      <c r="D238" s="183" t="s">
        <v>145</v>
      </c>
      <c r="E238" s="184" t="s">
        <v>1</v>
      </c>
      <c r="F238" s="185" t="s">
        <v>373</v>
      </c>
      <c r="G238" s="13"/>
      <c r="H238" s="184" t="s">
        <v>1</v>
      </c>
      <c r="I238" s="186"/>
      <c r="J238" s="13"/>
      <c r="K238" s="13"/>
      <c r="L238" s="182"/>
      <c r="M238" s="187"/>
      <c r="N238" s="188"/>
      <c r="O238" s="188"/>
      <c r="P238" s="188"/>
      <c r="Q238" s="188"/>
      <c r="R238" s="188"/>
      <c r="S238" s="188"/>
      <c r="T238" s="18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4" t="s">
        <v>145</v>
      </c>
      <c r="AU238" s="184" t="s">
        <v>83</v>
      </c>
      <c r="AV238" s="13" t="s">
        <v>81</v>
      </c>
      <c r="AW238" s="13" t="s">
        <v>30</v>
      </c>
      <c r="AX238" s="13" t="s">
        <v>73</v>
      </c>
      <c r="AY238" s="184" t="s">
        <v>122</v>
      </c>
    </row>
    <row r="239" s="14" customFormat="1">
      <c r="A239" s="14"/>
      <c r="B239" s="190"/>
      <c r="C239" s="14"/>
      <c r="D239" s="183" t="s">
        <v>145</v>
      </c>
      <c r="E239" s="191" t="s">
        <v>1</v>
      </c>
      <c r="F239" s="192" t="s">
        <v>374</v>
      </c>
      <c r="G239" s="14"/>
      <c r="H239" s="193">
        <v>62.399999999999999</v>
      </c>
      <c r="I239" s="194"/>
      <c r="J239" s="14"/>
      <c r="K239" s="14"/>
      <c r="L239" s="190"/>
      <c r="M239" s="195"/>
      <c r="N239" s="196"/>
      <c r="O239" s="196"/>
      <c r="P239" s="196"/>
      <c r="Q239" s="196"/>
      <c r="R239" s="196"/>
      <c r="S239" s="196"/>
      <c r="T239" s="19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1" t="s">
        <v>145</v>
      </c>
      <c r="AU239" s="191" t="s">
        <v>83</v>
      </c>
      <c r="AV239" s="14" t="s">
        <v>83</v>
      </c>
      <c r="AW239" s="14" t="s">
        <v>30</v>
      </c>
      <c r="AX239" s="14" t="s">
        <v>81</v>
      </c>
      <c r="AY239" s="191" t="s">
        <v>122</v>
      </c>
    </row>
    <row r="240" s="2" customFormat="1" ht="24.15" customHeight="1">
      <c r="A240" s="37"/>
      <c r="B240" s="167"/>
      <c r="C240" s="206" t="s">
        <v>375</v>
      </c>
      <c r="D240" s="206" t="s">
        <v>269</v>
      </c>
      <c r="E240" s="207" t="s">
        <v>376</v>
      </c>
      <c r="F240" s="208" t="s">
        <v>377</v>
      </c>
      <c r="G240" s="209" t="s">
        <v>136</v>
      </c>
      <c r="H240" s="210">
        <v>64.272000000000006</v>
      </c>
      <c r="I240" s="211"/>
      <c r="J240" s="212">
        <f>ROUND(I240*H240,2)</f>
        <v>0</v>
      </c>
      <c r="K240" s="213"/>
      <c r="L240" s="214"/>
      <c r="M240" s="215" t="s">
        <v>1</v>
      </c>
      <c r="N240" s="216" t="s">
        <v>38</v>
      </c>
      <c r="O240" s="76"/>
      <c r="P240" s="178">
        <f>O240*H240</f>
        <v>0</v>
      </c>
      <c r="Q240" s="178">
        <v>0.17599999999999999</v>
      </c>
      <c r="R240" s="178">
        <f>Q240*H240</f>
        <v>11.311872000000001</v>
      </c>
      <c r="S240" s="178">
        <v>0</v>
      </c>
      <c r="T240" s="17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0" t="s">
        <v>163</v>
      </c>
      <c r="AT240" s="180" t="s">
        <v>269</v>
      </c>
      <c r="AU240" s="180" t="s">
        <v>83</v>
      </c>
      <c r="AY240" s="18" t="s">
        <v>122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18" t="s">
        <v>81</v>
      </c>
      <c r="BK240" s="181">
        <f>ROUND(I240*H240,2)</f>
        <v>0</v>
      </c>
      <c r="BL240" s="18" t="s">
        <v>128</v>
      </c>
      <c r="BM240" s="180" t="s">
        <v>378</v>
      </c>
    </row>
    <row r="241" s="14" customFormat="1">
      <c r="A241" s="14"/>
      <c r="B241" s="190"/>
      <c r="C241" s="14"/>
      <c r="D241" s="183" t="s">
        <v>145</v>
      </c>
      <c r="E241" s="191" t="s">
        <v>1</v>
      </c>
      <c r="F241" s="192" t="s">
        <v>379</v>
      </c>
      <c r="G241" s="14"/>
      <c r="H241" s="193">
        <v>64.272000000000006</v>
      </c>
      <c r="I241" s="194"/>
      <c r="J241" s="14"/>
      <c r="K241" s="14"/>
      <c r="L241" s="190"/>
      <c r="M241" s="195"/>
      <c r="N241" s="196"/>
      <c r="O241" s="196"/>
      <c r="P241" s="196"/>
      <c r="Q241" s="196"/>
      <c r="R241" s="196"/>
      <c r="S241" s="196"/>
      <c r="T241" s="19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1" t="s">
        <v>145</v>
      </c>
      <c r="AU241" s="191" t="s">
        <v>83</v>
      </c>
      <c r="AV241" s="14" t="s">
        <v>83</v>
      </c>
      <c r="AW241" s="14" t="s">
        <v>30</v>
      </c>
      <c r="AX241" s="14" t="s">
        <v>81</v>
      </c>
      <c r="AY241" s="191" t="s">
        <v>122</v>
      </c>
    </row>
    <row r="242" s="12" customFormat="1" ht="22.8" customHeight="1">
      <c r="A242" s="12"/>
      <c r="B242" s="154"/>
      <c r="C242" s="12"/>
      <c r="D242" s="155" t="s">
        <v>72</v>
      </c>
      <c r="E242" s="165" t="s">
        <v>380</v>
      </c>
      <c r="F242" s="165" t="s">
        <v>381</v>
      </c>
      <c r="G242" s="12"/>
      <c r="H242" s="12"/>
      <c r="I242" s="157"/>
      <c r="J242" s="166">
        <f>BK242</f>
        <v>0</v>
      </c>
      <c r="K242" s="12"/>
      <c r="L242" s="154"/>
      <c r="M242" s="159"/>
      <c r="N242" s="160"/>
      <c r="O242" s="160"/>
      <c r="P242" s="161">
        <f>SUM(P243:P250)</f>
        <v>0</v>
      </c>
      <c r="Q242" s="160"/>
      <c r="R242" s="161">
        <f>SUM(R243:R250)</f>
        <v>670.84072000000003</v>
      </c>
      <c r="S242" s="160"/>
      <c r="T242" s="162">
        <f>SUM(T243:T250)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5" t="s">
        <v>81</v>
      </c>
      <c r="AT242" s="163" t="s">
        <v>72</v>
      </c>
      <c r="AU242" s="163" t="s">
        <v>81</v>
      </c>
      <c r="AY242" s="155" t="s">
        <v>122</v>
      </c>
      <c r="BK242" s="164">
        <f>SUM(BK243:BK250)</f>
        <v>0</v>
      </c>
    </row>
    <row r="243" s="2" customFormat="1" ht="24.15" customHeight="1">
      <c r="A243" s="37"/>
      <c r="B243" s="167"/>
      <c r="C243" s="168" t="s">
        <v>382</v>
      </c>
      <c r="D243" s="168" t="s">
        <v>124</v>
      </c>
      <c r="E243" s="169" t="s">
        <v>354</v>
      </c>
      <c r="F243" s="170" t="s">
        <v>355</v>
      </c>
      <c r="G243" s="171" t="s">
        <v>136</v>
      </c>
      <c r="H243" s="172">
        <v>663</v>
      </c>
      <c r="I243" s="173"/>
      <c r="J243" s="174">
        <f>ROUND(I243*H243,2)</f>
        <v>0</v>
      </c>
      <c r="K243" s="175"/>
      <c r="L243" s="38"/>
      <c r="M243" s="176" t="s">
        <v>1</v>
      </c>
      <c r="N243" s="177" t="s">
        <v>38</v>
      </c>
      <c r="O243" s="76"/>
      <c r="P243" s="178">
        <f>O243*H243</f>
        <v>0</v>
      </c>
      <c r="Q243" s="178">
        <v>0.34499999999999997</v>
      </c>
      <c r="R243" s="178">
        <f>Q243*H243</f>
        <v>228.73499999999999</v>
      </c>
      <c r="S243" s="178">
        <v>0</v>
      </c>
      <c r="T243" s="17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128</v>
      </c>
      <c r="AT243" s="180" t="s">
        <v>124</v>
      </c>
      <c r="AU243" s="180" t="s">
        <v>83</v>
      </c>
      <c r="AY243" s="18" t="s">
        <v>122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81</v>
      </c>
      <c r="BK243" s="181">
        <f>ROUND(I243*H243,2)</f>
        <v>0</v>
      </c>
      <c r="BL243" s="18" t="s">
        <v>128</v>
      </c>
      <c r="BM243" s="180" t="s">
        <v>383</v>
      </c>
    </row>
    <row r="244" s="13" customFormat="1">
      <c r="A244" s="13"/>
      <c r="B244" s="182"/>
      <c r="C244" s="13"/>
      <c r="D244" s="183" t="s">
        <v>145</v>
      </c>
      <c r="E244" s="184" t="s">
        <v>1</v>
      </c>
      <c r="F244" s="185" t="s">
        <v>384</v>
      </c>
      <c r="G244" s="13"/>
      <c r="H244" s="184" t="s">
        <v>1</v>
      </c>
      <c r="I244" s="186"/>
      <c r="J244" s="13"/>
      <c r="K244" s="13"/>
      <c r="L244" s="182"/>
      <c r="M244" s="187"/>
      <c r="N244" s="188"/>
      <c r="O244" s="188"/>
      <c r="P244" s="188"/>
      <c r="Q244" s="188"/>
      <c r="R244" s="188"/>
      <c r="S244" s="188"/>
      <c r="T244" s="18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4" t="s">
        <v>145</v>
      </c>
      <c r="AU244" s="184" t="s">
        <v>83</v>
      </c>
      <c r="AV244" s="13" t="s">
        <v>81</v>
      </c>
      <c r="AW244" s="13" t="s">
        <v>30</v>
      </c>
      <c r="AX244" s="13" t="s">
        <v>73</v>
      </c>
      <c r="AY244" s="184" t="s">
        <v>122</v>
      </c>
    </row>
    <row r="245" s="14" customFormat="1">
      <c r="A245" s="14"/>
      <c r="B245" s="190"/>
      <c r="C245" s="14"/>
      <c r="D245" s="183" t="s">
        <v>145</v>
      </c>
      <c r="E245" s="191" t="s">
        <v>1</v>
      </c>
      <c r="F245" s="192" t="s">
        <v>385</v>
      </c>
      <c r="G245" s="14"/>
      <c r="H245" s="193">
        <v>663</v>
      </c>
      <c r="I245" s="194"/>
      <c r="J245" s="14"/>
      <c r="K245" s="14"/>
      <c r="L245" s="190"/>
      <c r="M245" s="195"/>
      <c r="N245" s="196"/>
      <c r="O245" s="196"/>
      <c r="P245" s="196"/>
      <c r="Q245" s="196"/>
      <c r="R245" s="196"/>
      <c r="S245" s="196"/>
      <c r="T245" s="1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1" t="s">
        <v>145</v>
      </c>
      <c r="AU245" s="191" t="s">
        <v>83</v>
      </c>
      <c r="AV245" s="14" t="s">
        <v>83</v>
      </c>
      <c r="AW245" s="14" t="s">
        <v>30</v>
      </c>
      <c r="AX245" s="14" t="s">
        <v>81</v>
      </c>
      <c r="AY245" s="191" t="s">
        <v>122</v>
      </c>
    </row>
    <row r="246" s="2" customFormat="1" ht="33" customHeight="1">
      <c r="A246" s="37"/>
      <c r="B246" s="167"/>
      <c r="C246" s="168" t="s">
        <v>386</v>
      </c>
      <c r="D246" s="168" t="s">
        <v>124</v>
      </c>
      <c r="E246" s="169" t="s">
        <v>387</v>
      </c>
      <c r="F246" s="170" t="s">
        <v>388</v>
      </c>
      <c r="G246" s="171" t="s">
        <v>136</v>
      </c>
      <c r="H246" s="172">
        <v>628</v>
      </c>
      <c r="I246" s="173"/>
      <c r="J246" s="174">
        <f>ROUND(I246*H246,2)</f>
        <v>0</v>
      </c>
      <c r="K246" s="175"/>
      <c r="L246" s="38"/>
      <c r="M246" s="176" t="s">
        <v>1</v>
      </c>
      <c r="N246" s="177" t="s">
        <v>38</v>
      </c>
      <c r="O246" s="76"/>
      <c r="P246" s="178">
        <f>O246*H246</f>
        <v>0</v>
      </c>
      <c r="Q246" s="178">
        <v>0.21099999999999999</v>
      </c>
      <c r="R246" s="178">
        <f>Q246*H246</f>
        <v>132.50800000000001</v>
      </c>
      <c r="S246" s="178">
        <v>0</v>
      </c>
      <c r="T246" s="17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0" t="s">
        <v>128</v>
      </c>
      <c r="AT246" s="180" t="s">
        <v>124</v>
      </c>
      <c r="AU246" s="180" t="s">
        <v>83</v>
      </c>
      <c r="AY246" s="18" t="s">
        <v>122</v>
      </c>
      <c r="BE246" s="181">
        <f>IF(N246="základní",J246,0)</f>
        <v>0</v>
      </c>
      <c r="BF246" s="181">
        <f>IF(N246="snížená",J246,0)</f>
        <v>0</v>
      </c>
      <c r="BG246" s="181">
        <f>IF(N246="zákl. přenesená",J246,0)</f>
        <v>0</v>
      </c>
      <c r="BH246" s="181">
        <f>IF(N246="sníž. přenesená",J246,0)</f>
        <v>0</v>
      </c>
      <c r="BI246" s="181">
        <f>IF(N246="nulová",J246,0)</f>
        <v>0</v>
      </c>
      <c r="BJ246" s="18" t="s">
        <v>81</v>
      </c>
      <c r="BK246" s="181">
        <f>ROUND(I246*H246,2)</f>
        <v>0</v>
      </c>
      <c r="BL246" s="18" t="s">
        <v>128</v>
      </c>
      <c r="BM246" s="180" t="s">
        <v>389</v>
      </c>
    </row>
    <row r="247" s="2" customFormat="1" ht="24.15" customHeight="1">
      <c r="A247" s="37"/>
      <c r="B247" s="167"/>
      <c r="C247" s="168" t="s">
        <v>390</v>
      </c>
      <c r="D247" s="168" t="s">
        <v>124</v>
      </c>
      <c r="E247" s="169" t="s">
        <v>391</v>
      </c>
      <c r="F247" s="170" t="s">
        <v>392</v>
      </c>
      <c r="G247" s="171" t="s">
        <v>136</v>
      </c>
      <c r="H247" s="172">
        <v>628</v>
      </c>
      <c r="I247" s="173"/>
      <c r="J247" s="174">
        <f>ROUND(I247*H247,2)</f>
        <v>0</v>
      </c>
      <c r="K247" s="175"/>
      <c r="L247" s="38"/>
      <c r="M247" s="176" t="s">
        <v>1</v>
      </c>
      <c r="N247" s="177" t="s">
        <v>38</v>
      </c>
      <c r="O247" s="76"/>
      <c r="P247" s="178">
        <f>O247*H247</f>
        <v>0</v>
      </c>
      <c r="Q247" s="178">
        <v>0.38313999999999998</v>
      </c>
      <c r="R247" s="178">
        <f>Q247*H247</f>
        <v>240.61192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128</v>
      </c>
      <c r="AT247" s="180" t="s">
        <v>124</v>
      </c>
      <c r="AU247" s="180" t="s">
        <v>83</v>
      </c>
      <c r="AY247" s="18" t="s">
        <v>122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81</v>
      </c>
      <c r="BK247" s="181">
        <f>ROUND(I247*H247,2)</f>
        <v>0</v>
      </c>
      <c r="BL247" s="18" t="s">
        <v>128</v>
      </c>
      <c r="BM247" s="180" t="s">
        <v>393</v>
      </c>
    </row>
    <row r="248" s="2" customFormat="1" ht="24.15" customHeight="1">
      <c r="A248" s="37"/>
      <c r="B248" s="167"/>
      <c r="C248" s="168" t="s">
        <v>394</v>
      </c>
      <c r="D248" s="168" t="s">
        <v>124</v>
      </c>
      <c r="E248" s="169" t="s">
        <v>395</v>
      </c>
      <c r="F248" s="170" t="s">
        <v>396</v>
      </c>
      <c r="G248" s="171" t="s">
        <v>136</v>
      </c>
      <c r="H248" s="172">
        <v>628</v>
      </c>
      <c r="I248" s="173"/>
      <c r="J248" s="174">
        <f>ROUND(I248*H248,2)</f>
        <v>0</v>
      </c>
      <c r="K248" s="175"/>
      <c r="L248" s="38"/>
      <c r="M248" s="176" t="s">
        <v>1</v>
      </c>
      <c r="N248" s="177" t="s">
        <v>38</v>
      </c>
      <c r="O248" s="76"/>
      <c r="P248" s="178">
        <f>O248*H248</f>
        <v>0</v>
      </c>
      <c r="Q248" s="178">
        <v>0.0056100000000000004</v>
      </c>
      <c r="R248" s="178">
        <f>Q248*H248</f>
        <v>3.5230800000000002</v>
      </c>
      <c r="S248" s="178">
        <v>0</v>
      </c>
      <c r="T248" s="17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0" t="s">
        <v>128</v>
      </c>
      <c r="AT248" s="180" t="s">
        <v>124</v>
      </c>
      <c r="AU248" s="180" t="s">
        <v>83</v>
      </c>
      <c r="AY248" s="18" t="s">
        <v>122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18" t="s">
        <v>81</v>
      </c>
      <c r="BK248" s="181">
        <f>ROUND(I248*H248,2)</f>
        <v>0</v>
      </c>
      <c r="BL248" s="18" t="s">
        <v>128</v>
      </c>
      <c r="BM248" s="180" t="s">
        <v>397</v>
      </c>
    </row>
    <row r="249" s="2" customFormat="1" ht="24.15" customHeight="1">
      <c r="A249" s="37"/>
      <c r="B249" s="167"/>
      <c r="C249" s="168" t="s">
        <v>398</v>
      </c>
      <c r="D249" s="168" t="s">
        <v>124</v>
      </c>
      <c r="E249" s="169" t="s">
        <v>399</v>
      </c>
      <c r="F249" s="170" t="s">
        <v>400</v>
      </c>
      <c r="G249" s="171" t="s">
        <v>136</v>
      </c>
      <c r="H249" s="172">
        <v>628</v>
      </c>
      <c r="I249" s="173"/>
      <c r="J249" s="174">
        <f>ROUND(I249*H249,2)</f>
        <v>0</v>
      </c>
      <c r="K249" s="175"/>
      <c r="L249" s="38"/>
      <c r="M249" s="176" t="s">
        <v>1</v>
      </c>
      <c r="N249" s="177" t="s">
        <v>38</v>
      </c>
      <c r="O249" s="76"/>
      <c r="P249" s="178">
        <f>O249*H249</f>
        <v>0</v>
      </c>
      <c r="Q249" s="178">
        <v>0.00051000000000000004</v>
      </c>
      <c r="R249" s="178">
        <f>Q249*H249</f>
        <v>0.32028000000000001</v>
      </c>
      <c r="S249" s="178">
        <v>0</v>
      </c>
      <c r="T249" s="17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0" t="s">
        <v>128</v>
      </c>
      <c r="AT249" s="180" t="s">
        <v>124</v>
      </c>
      <c r="AU249" s="180" t="s">
        <v>83</v>
      </c>
      <c r="AY249" s="18" t="s">
        <v>122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18" t="s">
        <v>81</v>
      </c>
      <c r="BK249" s="181">
        <f>ROUND(I249*H249,2)</f>
        <v>0</v>
      </c>
      <c r="BL249" s="18" t="s">
        <v>128</v>
      </c>
      <c r="BM249" s="180" t="s">
        <v>401</v>
      </c>
    </row>
    <row r="250" s="2" customFormat="1" ht="33" customHeight="1">
      <c r="A250" s="37"/>
      <c r="B250" s="167"/>
      <c r="C250" s="168" t="s">
        <v>402</v>
      </c>
      <c r="D250" s="168" t="s">
        <v>124</v>
      </c>
      <c r="E250" s="169" t="s">
        <v>403</v>
      </c>
      <c r="F250" s="170" t="s">
        <v>404</v>
      </c>
      <c r="G250" s="171" t="s">
        <v>136</v>
      </c>
      <c r="H250" s="172">
        <v>628</v>
      </c>
      <c r="I250" s="173"/>
      <c r="J250" s="174">
        <f>ROUND(I250*H250,2)</f>
        <v>0</v>
      </c>
      <c r="K250" s="175"/>
      <c r="L250" s="38"/>
      <c r="M250" s="176" t="s">
        <v>1</v>
      </c>
      <c r="N250" s="177" t="s">
        <v>38</v>
      </c>
      <c r="O250" s="76"/>
      <c r="P250" s="178">
        <f>O250*H250</f>
        <v>0</v>
      </c>
      <c r="Q250" s="178">
        <v>0.10373</v>
      </c>
      <c r="R250" s="178">
        <f>Q250*H250</f>
        <v>65.142440000000008</v>
      </c>
      <c r="S250" s="178">
        <v>0</v>
      </c>
      <c r="T250" s="17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0" t="s">
        <v>128</v>
      </c>
      <c r="AT250" s="180" t="s">
        <v>124</v>
      </c>
      <c r="AU250" s="180" t="s">
        <v>83</v>
      </c>
      <c r="AY250" s="18" t="s">
        <v>122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81</v>
      </c>
      <c r="BK250" s="181">
        <f>ROUND(I250*H250,2)</f>
        <v>0</v>
      </c>
      <c r="BL250" s="18" t="s">
        <v>128</v>
      </c>
      <c r="BM250" s="180" t="s">
        <v>405</v>
      </c>
    </row>
    <row r="251" s="12" customFormat="1" ht="22.8" customHeight="1">
      <c r="A251" s="12"/>
      <c r="B251" s="154"/>
      <c r="C251" s="12"/>
      <c r="D251" s="155" t="s">
        <v>72</v>
      </c>
      <c r="E251" s="165" t="s">
        <v>406</v>
      </c>
      <c r="F251" s="165" t="s">
        <v>407</v>
      </c>
      <c r="G251" s="12"/>
      <c r="H251" s="12"/>
      <c r="I251" s="157"/>
      <c r="J251" s="166">
        <f>BK251</f>
        <v>0</v>
      </c>
      <c r="K251" s="12"/>
      <c r="L251" s="154"/>
      <c r="M251" s="159"/>
      <c r="N251" s="160"/>
      <c r="O251" s="160"/>
      <c r="P251" s="161">
        <f>SUM(P252:P260)</f>
        <v>0</v>
      </c>
      <c r="Q251" s="160"/>
      <c r="R251" s="161">
        <f>SUM(R252:R260)</f>
        <v>6.4610399999999997</v>
      </c>
      <c r="S251" s="160"/>
      <c r="T251" s="162">
        <f>SUM(T252:T260)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55" t="s">
        <v>81</v>
      </c>
      <c r="AT251" s="163" t="s">
        <v>72</v>
      </c>
      <c r="AU251" s="163" t="s">
        <v>81</v>
      </c>
      <c r="AY251" s="155" t="s">
        <v>122</v>
      </c>
      <c r="BK251" s="164">
        <f>SUM(BK252:BK260)</f>
        <v>0</v>
      </c>
    </row>
    <row r="252" s="2" customFormat="1" ht="24.15" customHeight="1">
      <c r="A252" s="37"/>
      <c r="B252" s="167"/>
      <c r="C252" s="168" t="s">
        <v>408</v>
      </c>
      <c r="D252" s="168" t="s">
        <v>124</v>
      </c>
      <c r="E252" s="169" t="s">
        <v>354</v>
      </c>
      <c r="F252" s="170" t="s">
        <v>355</v>
      </c>
      <c r="G252" s="171" t="s">
        <v>136</v>
      </c>
      <c r="H252" s="172">
        <v>24</v>
      </c>
      <c r="I252" s="173"/>
      <c r="J252" s="174">
        <f>ROUND(I252*H252,2)</f>
        <v>0</v>
      </c>
      <c r="K252" s="175"/>
      <c r="L252" s="38"/>
      <c r="M252" s="176" t="s">
        <v>1</v>
      </c>
      <c r="N252" s="177" t="s">
        <v>38</v>
      </c>
      <c r="O252" s="76"/>
      <c r="P252" s="178">
        <f>O252*H252</f>
        <v>0</v>
      </c>
      <c r="Q252" s="178">
        <v>0</v>
      </c>
      <c r="R252" s="178">
        <f>Q252*H252</f>
        <v>0</v>
      </c>
      <c r="S252" s="178">
        <v>0</v>
      </c>
      <c r="T252" s="17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0" t="s">
        <v>128</v>
      </c>
      <c r="AT252" s="180" t="s">
        <v>124</v>
      </c>
      <c r="AU252" s="180" t="s">
        <v>83</v>
      </c>
      <c r="AY252" s="18" t="s">
        <v>122</v>
      </c>
      <c r="BE252" s="181">
        <f>IF(N252="základní",J252,0)</f>
        <v>0</v>
      </c>
      <c r="BF252" s="181">
        <f>IF(N252="snížená",J252,0)</f>
        <v>0</v>
      </c>
      <c r="BG252" s="181">
        <f>IF(N252="zákl. přenesená",J252,0)</f>
        <v>0</v>
      </c>
      <c r="BH252" s="181">
        <f>IF(N252="sníž. přenesená",J252,0)</f>
        <v>0</v>
      </c>
      <c r="BI252" s="181">
        <f>IF(N252="nulová",J252,0)</f>
        <v>0</v>
      </c>
      <c r="BJ252" s="18" t="s">
        <v>81</v>
      </c>
      <c r="BK252" s="181">
        <f>ROUND(I252*H252,2)</f>
        <v>0</v>
      </c>
      <c r="BL252" s="18" t="s">
        <v>128</v>
      </c>
      <c r="BM252" s="180" t="s">
        <v>409</v>
      </c>
    </row>
    <row r="253" s="13" customFormat="1">
      <c r="A253" s="13"/>
      <c r="B253" s="182"/>
      <c r="C253" s="13"/>
      <c r="D253" s="183" t="s">
        <v>145</v>
      </c>
      <c r="E253" s="184" t="s">
        <v>1</v>
      </c>
      <c r="F253" s="185" t="s">
        <v>410</v>
      </c>
      <c r="G253" s="13"/>
      <c r="H253" s="184" t="s">
        <v>1</v>
      </c>
      <c r="I253" s="186"/>
      <c r="J253" s="13"/>
      <c r="K253" s="13"/>
      <c r="L253" s="182"/>
      <c r="M253" s="187"/>
      <c r="N253" s="188"/>
      <c r="O253" s="188"/>
      <c r="P253" s="188"/>
      <c r="Q253" s="188"/>
      <c r="R253" s="188"/>
      <c r="S253" s="188"/>
      <c r="T253" s="18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4" t="s">
        <v>145</v>
      </c>
      <c r="AU253" s="184" t="s">
        <v>83</v>
      </c>
      <c r="AV253" s="13" t="s">
        <v>81</v>
      </c>
      <c r="AW253" s="13" t="s">
        <v>30</v>
      </c>
      <c r="AX253" s="13" t="s">
        <v>73</v>
      </c>
      <c r="AY253" s="184" t="s">
        <v>122</v>
      </c>
    </row>
    <row r="254" s="14" customFormat="1">
      <c r="A254" s="14"/>
      <c r="B254" s="190"/>
      <c r="C254" s="14"/>
      <c r="D254" s="183" t="s">
        <v>145</v>
      </c>
      <c r="E254" s="191" t="s">
        <v>1</v>
      </c>
      <c r="F254" s="192" t="s">
        <v>244</v>
      </c>
      <c r="G254" s="14"/>
      <c r="H254" s="193">
        <v>24</v>
      </c>
      <c r="I254" s="194"/>
      <c r="J254" s="14"/>
      <c r="K254" s="14"/>
      <c r="L254" s="190"/>
      <c r="M254" s="195"/>
      <c r="N254" s="196"/>
      <c r="O254" s="196"/>
      <c r="P254" s="196"/>
      <c r="Q254" s="196"/>
      <c r="R254" s="196"/>
      <c r="S254" s="196"/>
      <c r="T254" s="19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1" t="s">
        <v>145</v>
      </c>
      <c r="AU254" s="191" t="s">
        <v>83</v>
      </c>
      <c r="AV254" s="14" t="s">
        <v>83</v>
      </c>
      <c r="AW254" s="14" t="s">
        <v>30</v>
      </c>
      <c r="AX254" s="14" t="s">
        <v>81</v>
      </c>
      <c r="AY254" s="191" t="s">
        <v>122</v>
      </c>
    </row>
    <row r="255" s="2" customFormat="1" ht="24.15" customHeight="1">
      <c r="A255" s="37"/>
      <c r="B255" s="167"/>
      <c r="C255" s="168" t="s">
        <v>411</v>
      </c>
      <c r="D255" s="168" t="s">
        <v>124</v>
      </c>
      <c r="E255" s="169" t="s">
        <v>391</v>
      </c>
      <c r="F255" s="170" t="s">
        <v>392</v>
      </c>
      <c r="G255" s="171" t="s">
        <v>136</v>
      </c>
      <c r="H255" s="172">
        <v>24</v>
      </c>
      <c r="I255" s="173"/>
      <c r="J255" s="174">
        <f>ROUND(I255*H255,2)</f>
        <v>0</v>
      </c>
      <c r="K255" s="175"/>
      <c r="L255" s="38"/>
      <c r="M255" s="176" t="s">
        <v>1</v>
      </c>
      <c r="N255" s="177" t="s">
        <v>38</v>
      </c>
      <c r="O255" s="76"/>
      <c r="P255" s="178">
        <f>O255*H255</f>
        <v>0</v>
      </c>
      <c r="Q255" s="178">
        <v>0</v>
      </c>
      <c r="R255" s="178">
        <f>Q255*H255</f>
        <v>0</v>
      </c>
      <c r="S255" s="178">
        <v>0</v>
      </c>
      <c r="T255" s="17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0" t="s">
        <v>128</v>
      </c>
      <c r="AT255" s="180" t="s">
        <v>124</v>
      </c>
      <c r="AU255" s="180" t="s">
        <v>83</v>
      </c>
      <c r="AY255" s="18" t="s">
        <v>122</v>
      </c>
      <c r="BE255" s="181">
        <f>IF(N255="základní",J255,0)</f>
        <v>0</v>
      </c>
      <c r="BF255" s="181">
        <f>IF(N255="snížená",J255,0)</f>
        <v>0</v>
      </c>
      <c r="BG255" s="181">
        <f>IF(N255="zákl. přenesená",J255,0)</f>
        <v>0</v>
      </c>
      <c r="BH255" s="181">
        <f>IF(N255="sníž. přenesená",J255,0)</f>
        <v>0</v>
      </c>
      <c r="BI255" s="181">
        <f>IF(N255="nulová",J255,0)</f>
        <v>0</v>
      </c>
      <c r="BJ255" s="18" t="s">
        <v>81</v>
      </c>
      <c r="BK255" s="181">
        <f>ROUND(I255*H255,2)</f>
        <v>0</v>
      </c>
      <c r="BL255" s="18" t="s">
        <v>128</v>
      </c>
      <c r="BM255" s="180" t="s">
        <v>412</v>
      </c>
    </row>
    <row r="256" s="2" customFormat="1" ht="33" customHeight="1">
      <c r="A256" s="37"/>
      <c r="B256" s="167"/>
      <c r="C256" s="168" t="s">
        <v>413</v>
      </c>
      <c r="D256" s="168" t="s">
        <v>124</v>
      </c>
      <c r="E256" s="169" t="s">
        <v>414</v>
      </c>
      <c r="F256" s="170" t="s">
        <v>415</v>
      </c>
      <c r="G256" s="171" t="s">
        <v>136</v>
      </c>
      <c r="H256" s="172">
        <v>24</v>
      </c>
      <c r="I256" s="173"/>
      <c r="J256" s="174">
        <f>ROUND(I256*H256,2)</f>
        <v>0</v>
      </c>
      <c r="K256" s="175"/>
      <c r="L256" s="38"/>
      <c r="M256" s="176" t="s">
        <v>1</v>
      </c>
      <c r="N256" s="177" t="s">
        <v>38</v>
      </c>
      <c r="O256" s="76"/>
      <c r="P256" s="178">
        <f>O256*H256</f>
        <v>0</v>
      </c>
      <c r="Q256" s="178">
        <v>0.11162</v>
      </c>
      <c r="R256" s="178">
        <f>Q256*H256</f>
        <v>2.6788799999999999</v>
      </c>
      <c r="S256" s="178">
        <v>0</v>
      </c>
      <c r="T256" s="17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0" t="s">
        <v>128</v>
      </c>
      <c r="AT256" s="180" t="s">
        <v>124</v>
      </c>
      <c r="AU256" s="180" t="s">
        <v>83</v>
      </c>
      <c r="AY256" s="18" t="s">
        <v>122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81</v>
      </c>
      <c r="BK256" s="181">
        <f>ROUND(I256*H256,2)</f>
        <v>0</v>
      </c>
      <c r="BL256" s="18" t="s">
        <v>128</v>
      </c>
      <c r="BM256" s="180" t="s">
        <v>416</v>
      </c>
    </row>
    <row r="257" s="2" customFormat="1" ht="16.5" customHeight="1">
      <c r="A257" s="37"/>
      <c r="B257" s="167"/>
      <c r="C257" s="206" t="s">
        <v>417</v>
      </c>
      <c r="D257" s="206" t="s">
        <v>269</v>
      </c>
      <c r="E257" s="207" t="s">
        <v>418</v>
      </c>
      <c r="F257" s="208" t="s">
        <v>419</v>
      </c>
      <c r="G257" s="209" t="s">
        <v>136</v>
      </c>
      <c r="H257" s="210">
        <v>23.690000000000001</v>
      </c>
      <c r="I257" s="211"/>
      <c r="J257" s="212">
        <f>ROUND(I257*H257,2)</f>
        <v>0</v>
      </c>
      <c r="K257" s="213"/>
      <c r="L257" s="214"/>
      <c r="M257" s="215" t="s">
        <v>1</v>
      </c>
      <c r="N257" s="216" t="s">
        <v>38</v>
      </c>
      <c r="O257" s="76"/>
      <c r="P257" s="178">
        <f>O257*H257</f>
        <v>0</v>
      </c>
      <c r="Q257" s="178">
        <v>0.152</v>
      </c>
      <c r="R257" s="178">
        <f>Q257*H257</f>
        <v>3.6008800000000001</v>
      </c>
      <c r="S257" s="178">
        <v>0</v>
      </c>
      <c r="T257" s="17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0" t="s">
        <v>163</v>
      </c>
      <c r="AT257" s="180" t="s">
        <v>269</v>
      </c>
      <c r="AU257" s="180" t="s">
        <v>83</v>
      </c>
      <c r="AY257" s="18" t="s">
        <v>122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8" t="s">
        <v>81</v>
      </c>
      <c r="BK257" s="181">
        <f>ROUND(I257*H257,2)</f>
        <v>0</v>
      </c>
      <c r="BL257" s="18" t="s">
        <v>128</v>
      </c>
      <c r="BM257" s="180" t="s">
        <v>420</v>
      </c>
    </row>
    <row r="258" s="14" customFormat="1">
      <c r="A258" s="14"/>
      <c r="B258" s="190"/>
      <c r="C258" s="14"/>
      <c r="D258" s="183" t="s">
        <v>145</v>
      </c>
      <c r="E258" s="191" t="s">
        <v>1</v>
      </c>
      <c r="F258" s="192" t="s">
        <v>421</v>
      </c>
      <c r="G258" s="14"/>
      <c r="H258" s="193">
        <v>23.690000000000001</v>
      </c>
      <c r="I258" s="194"/>
      <c r="J258" s="14"/>
      <c r="K258" s="14"/>
      <c r="L258" s="190"/>
      <c r="M258" s="195"/>
      <c r="N258" s="196"/>
      <c r="O258" s="196"/>
      <c r="P258" s="196"/>
      <c r="Q258" s="196"/>
      <c r="R258" s="196"/>
      <c r="S258" s="196"/>
      <c r="T258" s="19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1" t="s">
        <v>145</v>
      </c>
      <c r="AU258" s="191" t="s">
        <v>83</v>
      </c>
      <c r="AV258" s="14" t="s">
        <v>83</v>
      </c>
      <c r="AW258" s="14" t="s">
        <v>30</v>
      </c>
      <c r="AX258" s="14" t="s">
        <v>81</v>
      </c>
      <c r="AY258" s="191" t="s">
        <v>122</v>
      </c>
    </row>
    <row r="259" s="2" customFormat="1" ht="24.15" customHeight="1">
      <c r="A259" s="37"/>
      <c r="B259" s="167"/>
      <c r="C259" s="206" t="s">
        <v>422</v>
      </c>
      <c r="D259" s="206" t="s">
        <v>269</v>
      </c>
      <c r="E259" s="207" t="s">
        <v>423</v>
      </c>
      <c r="F259" s="208" t="s">
        <v>424</v>
      </c>
      <c r="G259" s="209" t="s">
        <v>136</v>
      </c>
      <c r="H259" s="210">
        <v>1.03</v>
      </c>
      <c r="I259" s="211"/>
      <c r="J259" s="212">
        <f>ROUND(I259*H259,2)</f>
        <v>0</v>
      </c>
      <c r="K259" s="213"/>
      <c r="L259" s="214"/>
      <c r="M259" s="215" t="s">
        <v>1</v>
      </c>
      <c r="N259" s="216" t="s">
        <v>38</v>
      </c>
      <c r="O259" s="76"/>
      <c r="P259" s="178">
        <f>O259*H259</f>
        <v>0</v>
      </c>
      <c r="Q259" s="178">
        <v>0.17599999999999999</v>
      </c>
      <c r="R259" s="178">
        <f>Q259*H259</f>
        <v>0.18128</v>
      </c>
      <c r="S259" s="178">
        <v>0</v>
      </c>
      <c r="T259" s="17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0" t="s">
        <v>163</v>
      </c>
      <c r="AT259" s="180" t="s">
        <v>269</v>
      </c>
      <c r="AU259" s="180" t="s">
        <v>83</v>
      </c>
      <c r="AY259" s="18" t="s">
        <v>122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8" t="s">
        <v>81</v>
      </c>
      <c r="BK259" s="181">
        <f>ROUND(I259*H259,2)</f>
        <v>0</v>
      </c>
      <c r="BL259" s="18" t="s">
        <v>128</v>
      </c>
      <c r="BM259" s="180" t="s">
        <v>425</v>
      </c>
    </row>
    <row r="260" s="14" customFormat="1">
      <c r="A260" s="14"/>
      <c r="B260" s="190"/>
      <c r="C260" s="14"/>
      <c r="D260" s="183" t="s">
        <v>145</v>
      </c>
      <c r="E260" s="191" t="s">
        <v>1</v>
      </c>
      <c r="F260" s="192" t="s">
        <v>426</v>
      </c>
      <c r="G260" s="14"/>
      <c r="H260" s="193">
        <v>1.03</v>
      </c>
      <c r="I260" s="194"/>
      <c r="J260" s="14"/>
      <c r="K260" s="14"/>
      <c r="L260" s="190"/>
      <c r="M260" s="195"/>
      <c r="N260" s="196"/>
      <c r="O260" s="196"/>
      <c r="P260" s="196"/>
      <c r="Q260" s="196"/>
      <c r="R260" s="196"/>
      <c r="S260" s="196"/>
      <c r="T260" s="19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191" t="s">
        <v>145</v>
      </c>
      <c r="AU260" s="191" t="s">
        <v>83</v>
      </c>
      <c r="AV260" s="14" t="s">
        <v>83</v>
      </c>
      <c r="AW260" s="14" t="s">
        <v>30</v>
      </c>
      <c r="AX260" s="14" t="s">
        <v>81</v>
      </c>
      <c r="AY260" s="191" t="s">
        <v>122</v>
      </c>
    </row>
    <row r="261" s="12" customFormat="1" ht="22.8" customHeight="1">
      <c r="A261" s="12"/>
      <c r="B261" s="154"/>
      <c r="C261" s="12"/>
      <c r="D261" s="155" t="s">
        <v>72</v>
      </c>
      <c r="E261" s="165" t="s">
        <v>427</v>
      </c>
      <c r="F261" s="165" t="s">
        <v>428</v>
      </c>
      <c r="G261" s="12"/>
      <c r="H261" s="12"/>
      <c r="I261" s="157"/>
      <c r="J261" s="166">
        <f>BK261</f>
        <v>0</v>
      </c>
      <c r="K261" s="12"/>
      <c r="L261" s="154"/>
      <c r="M261" s="159"/>
      <c r="N261" s="160"/>
      <c r="O261" s="160"/>
      <c r="P261" s="161">
        <f>SUM(P262:P274)</f>
        <v>0</v>
      </c>
      <c r="Q261" s="160"/>
      <c r="R261" s="161">
        <f>SUM(R262:R274)</f>
        <v>469.77302950000001</v>
      </c>
      <c r="S261" s="160"/>
      <c r="T261" s="162">
        <f>SUM(T262:T274)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5" t="s">
        <v>81</v>
      </c>
      <c r="AT261" s="163" t="s">
        <v>72</v>
      </c>
      <c r="AU261" s="163" t="s">
        <v>81</v>
      </c>
      <c r="AY261" s="155" t="s">
        <v>122</v>
      </c>
      <c r="BK261" s="164">
        <f>SUM(BK262:BK274)</f>
        <v>0</v>
      </c>
    </row>
    <row r="262" s="2" customFormat="1" ht="24.15" customHeight="1">
      <c r="A262" s="37"/>
      <c r="B262" s="167"/>
      <c r="C262" s="168" t="s">
        <v>429</v>
      </c>
      <c r="D262" s="168" t="s">
        <v>124</v>
      </c>
      <c r="E262" s="169" t="s">
        <v>430</v>
      </c>
      <c r="F262" s="170" t="s">
        <v>431</v>
      </c>
      <c r="G262" s="171" t="s">
        <v>136</v>
      </c>
      <c r="H262" s="172">
        <v>502</v>
      </c>
      <c r="I262" s="173"/>
      <c r="J262" s="174">
        <f>ROUND(I262*H262,2)</f>
        <v>0</v>
      </c>
      <c r="K262" s="175"/>
      <c r="L262" s="38"/>
      <c r="M262" s="176" t="s">
        <v>1</v>
      </c>
      <c r="N262" s="177" t="s">
        <v>38</v>
      </c>
      <c r="O262" s="76"/>
      <c r="P262" s="178">
        <f>O262*H262</f>
        <v>0</v>
      </c>
      <c r="Q262" s="178">
        <v>0.00010000000000000001</v>
      </c>
      <c r="R262" s="178">
        <f>Q262*H262</f>
        <v>0.050200000000000002</v>
      </c>
      <c r="S262" s="178">
        <v>0</v>
      </c>
      <c r="T262" s="17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0" t="s">
        <v>128</v>
      </c>
      <c r="AT262" s="180" t="s">
        <v>124</v>
      </c>
      <c r="AU262" s="180" t="s">
        <v>83</v>
      </c>
      <c r="AY262" s="18" t="s">
        <v>122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81</v>
      </c>
      <c r="BK262" s="181">
        <f>ROUND(I262*H262,2)</f>
        <v>0</v>
      </c>
      <c r="BL262" s="18" t="s">
        <v>128</v>
      </c>
      <c r="BM262" s="180" t="s">
        <v>432</v>
      </c>
    </row>
    <row r="263" s="2" customFormat="1" ht="24.15" customHeight="1">
      <c r="A263" s="37"/>
      <c r="B263" s="167"/>
      <c r="C263" s="206" t="s">
        <v>221</v>
      </c>
      <c r="D263" s="206" t="s">
        <v>269</v>
      </c>
      <c r="E263" s="207" t="s">
        <v>433</v>
      </c>
      <c r="F263" s="208" t="s">
        <v>434</v>
      </c>
      <c r="G263" s="209" t="s">
        <v>136</v>
      </c>
      <c r="H263" s="210">
        <v>594.61900000000003</v>
      </c>
      <c r="I263" s="211"/>
      <c r="J263" s="212">
        <f>ROUND(I263*H263,2)</f>
        <v>0</v>
      </c>
      <c r="K263" s="213"/>
      <c r="L263" s="214"/>
      <c r="M263" s="215" t="s">
        <v>1</v>
      </c>
      <c r="N263" s="216" t="s">
        <v>38</v>
      </c>
      <c r="O263" s="76"/>
      <c r="P263" s="178">
        <f>O263*H263</f>
        <v>0</v>
      </c>
      <c r="Q263" s="178">
        <v>0.00050000000000000001</v>
      </c>
      <c r="R263" s="178">
        <f>Q263*H263</f>
        <v>0.2973095</v>
      </c>
      <c r="S263" s="178">
        <v>0</v>
      </c>
      <c r="T263" s="17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0" t="s">
        <v>163</v>
      </c>
      <c r="AT263" s="180" t="s">
        <v>269</v>
      </c>
      <c r="AU263" s="180" t="s">
        <v>83</v>
      </c>
      <c r="AY263" s="18" t="s">
        <v>122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18" t="s">
        <v>81</v>
      </c>
      <c r="BK263" s="181">
        <f>ROUND(I263*H263,2)</f>
        <v>0</v>
      </c>
      <c r="BL263" s="18" t="s">
        <v>128</v>
      </c>
      <c r="BM263" s="180" t="s">
        <v>435</v>
      </c>
    </row>
    <row r="264" s="14" customFormat="1">
      <c r="A264" s="14"/>
      <c r="B264" s="190"/>
      <c r="C264" s="14"/>
      <c r="D264" s="183" t="s">
        <v>145</v>
      </c>
      <c r="E264" s="191" t="s">
        <v>1</v>
      </c>
      <c r="F264" s="192" t="s">
        <v>436</v>
      </c>
      <c r="G264" s="14"/>
      <c r="H264" s="193">
        <v>594.61900000000003</v>
      </c>
      <c r="I264" s="194"/>
      <c r="J264" s="14"/>
      <c r="K264" s="14"/>
      <c r="L264" s="190"/>
      <c r="M264" s="195"/>
      <c r="N264" s="196"/>
      <c r="O264" s="196"/>
      <c r="P264" s="196"/>
      <c r="Q264" s="196"/>
      <c r="R264" s="196"/>
      <c r="S264" s="196"/>
      <c r="T264" s="19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1" t="s">
        <v>145</v>
      </c>
      <c r="AU264" s="191" t="s">
        <v>83</v>
      </c>
      <c r="AV264" s="14" t="s">
        <v>83</v>
      </c>
      <c r="AW264" s="14" t="s">
        <v>30</v>
      </c>
      <c r="AX264" s="14" t="s">
        <v>81</v>
      </c>
      <c r="AY264" s="191" t="s">
        <v>122</v>
      </c>
    </row>
    <row r="265" s="2" customFormat="1" ht="24.15" customHeight="1">
      <c r="A265" s="37"/>
      <c r="B265" s="167"/>
      <c r="C265" s="168" t="s">
        <v>437</v>
      </c>
      <c r="D265" s="168" t="s">
        <v>124</v>
      </c>
      <c r="E265" s="169" t="s">
        <v>354</v>
      </c>
      <c r="F265" s="170" t="s">
        <v>355</v>
      </c>
      <c r="G265" s="171" t="s">
        <v>136</v>
      </c>
      <c r="H265" s="172">
        <v>502</v>
      </c>
      <c r="I265" s="173"/>
      <c r="J265" s="174">
        <f>ROUND(I265*H265,2)</f>
        <v>0</v>
      </c>
      <c r="K265" s="175"/>
      <c r="L265" s="38"/>
      <c r="M265" s="176" t="s">
        <v>1</v>
      </c>
      <c r="N265" s="177" t="s">
        <v>38</v>
      </c>
      <c r="O265" s="76"/>
      <c r="P265" s="178">
        <f>O265*H265</f>
        <v>0</v>
      </c>
      <c r="Q265" s="178">
        <v>0.34499999999999997</v>
      </c>
      <c r="R265" s="178">
        <f>Q265*H265</f>
        <v>173.19</v>
      </c>
      <c r="S265" s="178">
        <v>0</v>
      </c>
      <c r="T265" s="17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0" t="s">
        <v>128</v>
      </c>
      <c r="AT265" s="180" t="s">
        <v>124</v>
      </c>
      <c r="AU265" s="180" t="s">
        <v>83</v>
      </c>
      <c r="AY265" s="18" t="s">
        <v>122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18" t="s">
        <v>81</v>
      </c>
      <c r="BK265" s="181">
        <f>ROUND(I265*H265,2)</f>
        <v>0</v>
      </c>
      <c r="BL265" s="18" t="s">
        <v>128</v>
      </c>
      <c r="BM265" s="180" t="s">
        <v>438</v>
      </c>
    </row>
    <row r="266" s="13" customFormat="1">
      <c r="A266" s="13"/>
      <c r="B266" s="182"/>
      <c r="C266" s="13"/>
      <c r="D266" s="183" t="s">
        <v>145</v>
      </c>
      <c r="E266" s="184" t="s">
        <v>1</v>
      </c>
      <c r="F266" s="185" t="s">
        <v>384</v>
      </c>
      <c r="G266" s="13"/>
      <c r="H266" s="184" t="s">
        <v>1</v>
      </c>
      <c r="I266" s="186"/>
      <c r="J266" s="13"/>
      <c r="K266" s="13"/>
      <c r="L266" s="182"/>
      <c r="M266" s="187"/>
      <c r="N266" s="188"/>
      <c r="O266" s="188"/>
      <c r="P266" s="188"/>
      <c r="Q266" s="188"/>
      <c r="R266" s="188"/>
      <c r="S266" s="188"/>
      <c r="T266" s="18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4" t="s">
        <v>145</v>
      </c>
      <c r="AU266" s="184" t="s">
        <v>83</v>
      </c>
      <c r="AV266" s="13" t="s">
        <v>81</v>
      </c>
      <c r="AW266" s="13" t="s">
        <v>30</v>
      </c>
      <c r="AX266" s="13" t="s">
        <v>73</v>
      </c>
      <c r="AY266" s="184" t="s">
        <v>122</v>
      </c>
    </row>
    <row r="267" s="14" customFormat="1">
      <c r="A267" s="14"/>
      <c r="B267" s="190"/>
      <c r="C267" s="14"/>
      <c r="D267" s="183" t="s">
        <v>145</v>
      </c>
      <c r="E267" s="191" t="s">
        <v>1</v>
      </c>
      <c r="F267" s="192" t="s">
        <v>406</v>
      </c>
      <c r="G267" s="14"/>
      <c r="H267" s="193">
        <v>502</v>
      </c>
      <c r="I267" s="194"/>
      <c r="J267" s="14"/>
      <c r="K267" s="14"/>
      <c r="L267" s="190"/>
      <c r="M267" s="195"/>
      <c r="N267" s="196"/>
      <c r="O267" s="196"/>
      <c r="P267" s="196"/>
      <c r="Q267" s="196"/>
      <c r="R267" s="196"/>
      <c r="S267" s="196"/>
      <c r="T267" s="19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1" t="s">
        <v>145</v>
      </c>
      <c r="AU267" s="191" t="s">
        <v>83</v>
      </c>
      <c r="AV267" s="14" t="s">
        <v>83</v>
      </c>
      <c r="AW267" s="14" t="s">
        <v>30</v>
      </c>
      <c r="AX267" s="14" t="s">
        <v>81</v>
      </c>
      <c r="AY267" s="191" t="s">
        <v>122</v>
      </c>
    </row>
    <row r="268" s="2" customFormat="1" ht="16.5" customHeight="1">
      <c r="A268" s="37"/>
      <c r="B268" s="167"/>
      <c r="C268" s="168" t="s">
        <v>439</v>
      </c>
      <c r="D268" s="168" t="s">
        <v>124</v>
      </c>
      <c r="E268" s="169" t="s">
        <v>440</v>
      </c>
      <c r="F268" s="170" t="s">
        <v>441</v>
      </c>
      <c r="G268" s="171" t="s">
        <v>136</v>
      </c>
      <c r="H268" s="172">
        <v>448</v>
      </c>
      <c r="I268" s="173"/>
      <c r="J268" s="174">
        <f>ROUND(I268*H268,2)</f>
        <v>0</v>
      </c>
      <c r="K268" s="175"/>
      <c r="L268" s="38"/>
      <c r="M268" s="176" t="s">
        <v>1</v>
      </c>
      <c r="N268" s="177" t="s">
        <v>38</v>
      </c>
      <c r="O268" s="76"/>
      <c r="P268" s="178">
        <f>O268*H268</f>
        <v>0</v>
      </c>
      <c r="Q268" s="178">
        <v>0.36834</v>
      </c>
      <c r="R268" s="178">
        <f>Q268*H268</f>
        <v>165.01632000000001</v>
      </c>
      <c r="S268" s="178">
        <v>0</v>
      </c>
      <c r="T268" s="17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0" t="s">
        <v>128</v>
      </c>
      <c r="AT268" s="180" t="s">
        <v>124</v>
      </c>
      <c r="AU268" s="180" t="s">
        <v>83</v>
      </c>
      <c r="AY268" s="18" t="s">
        <v>122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81</v>
      </c>
      <c r="BK268" s="181">
        <f>ROUND(I268*H268,2)</f>
        <v>0</v>
      </c>
      <c r="BL268" s="18" t="s">
        <v>128</v>
      </c>
      <c r="BM268" s="180" t="s">
        <v>442</v>
      </c>
    </row>
    <row r="269" s="2" customFormat="1" ht="24.15" customHeight="1">
      <c r="A269" s="37"/>
      <c r="B269" s="167"/>
      <c r="C269" s="168" t="s">
        <v>443</v>
      </c>
      <c r="D269" s="168" t="s">
        <v>124</v>
      </c>
      <c r="E269" s="169" t="s">
        <v>444</v>
      </c>
      <c r="F269" s="170" t="s">
        <v>445</v>
      </c>
      <c r="G269" s="171" t="s">
        <v>136</v>
      </c>
      <c r="H269" s="172">
        <v>448</v>
      </c>
      <c r="I269" s="173"/>
      <c r="J269" s="174">
        <f>ROUND(I269*H269,2)</f>
        <v>0</v>
      </c>
      <c r="K269" s="175"/>
      <c r="L269" s="38"/>
      <c r="M269" s="176" t="s">
        <v>1</v>
      </c>
      <c r="N269" s="177" t="s">
        <v>38</v>
      </c>
      <c r="O269" s="76"/>
      <c r="P269" s="178">
        <f>O269*H269</f>
        <v>0</v>
      </c>
      <c r="Q269" s="178">
        <v>0.11162</v>
      </c>
      <c r="R269" s="178">
        <f>Q269*H269</f>
        <v>50.005759999999995</v>
      </c>
      <c r="S269" s="178">
        <v>0</v>
      </c>
      <c r="T269" s="17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0" t="s">
        <v>128</v>
      </c>
      <c r="AT269" s="180" t="s">
        <v>124</v>
      </c>
      <c r="AU269" s="180" t="s">
        <v>83</v>
      </c>
      <c r="AY269" s="18" t="s">
        <v>122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18" t="s">
        <v>81</v>
      </c>
      <c r="BK269" s="181">
        <f>ROUND(I269*H269,2)</f>
        <v>0</v>
      </c>
      <c r="BL269" s="18" t="s">
        <v>128</v>
      </c>
      <c r="BM269" s="180" t="s">
        <v>446</v>
      </c>
    </row>
    <row r="270" s="14" customFormat="1">
      <c r="A270" s="14"/>
      <c r="B270" s="190"/>
      <c r="C270" s="14"/>
      <c r="D270" s="183" t="s">
        <v>145</v>
      </c>
      <c r="E270" s="191" t="s">
        <v>1</v>
      </c>
      <c r="F270" s="192" t="s">
        <v>447</v>
      </c>
      <c r="G270" s="14"/>
      <c r="H270" s="193">
        <v>448</v>
      </c>
      <c r="I270" s="194"/>
      <c r="J270" s="14"/>
      <c r="K270" s="14"/>
      <c r="L270" s="190"/>
      <c r="M270" s="195"/>
      <c r="N270" s="196"/>
      <c r="O270" s="196"/>
      <c r="P270" s="196"/>
      <c r="Q270" s="196"/>
      <c r="R270" s="196"/>
      <c r="S270" s="196"/>
      <c r="T270" s="19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1" t="s">
        <v>145</v>
      </c>
      <c r="AU270" s="191" t="s">
        <v>83</v>
      </c>
      <c r="AV270" s="14" t="s">
        <v>83</v>
      </c>
      <c r="AW270" s="14" t="s">
        <v>30</v>
      </c>
      <c r="AX270" s="14" t="s">
        <v>81</v>
      </c>
      <c r="AY270" s="191" t="s">
        <v>122</v>
      </c>
    </row>
    <row r="271" s="2" customFormat="1" ht="24.15" customHeight="1">
      <c r="A271" s="37"/>
      <c r="B271" s="167"/>
      <c r="C271" s="206" t="s">
        <v>448</v>
      </c>
      <c r="D271" s="206" t="s">
        <v>269</v>
      </c>
      <c r="E271" s="207" t="s">
        <v>449</v>
      </c>
      <c r="F271" s="208" t="s">
        <v>450</v>
      </c>
      <c r="G271" s="209" t="s">
        <v>136</v>
      </c>
      <c r="H271" s="210">
        <v>428.48000000000002</v>
      </c>
      <c r="I271" s="211"/>
      <c r="J271" s="212">
        <f>ROUND(I271*H271,2)</f>
        <v>0</v>
      </c>
      <c r="K271" s="213"/>
      <c r="L271" s="214"/>
      <c r="M271" s="215" t="s">
        <v>1</v>
      </c>
      <c r="N271" s="216" t="s">
        <v>38</v>
      </c>
      <c r="O271" s="76"/>
      <c r="P271" s="178">
        <f>O271*H271</f>
        <v>0</v>
      </c>
      <c r="Q271" s="178">
        <v>0.17599999999999999</v>
      </c>
      <c r="R271" s="178">
        <f>Q271*H271</f>
        <v>75.412480000000002</v>
      </c>
      <c r="S271" s="178">
        <v>0</v>
      </c>
      <c r="T271" s="17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0" t="s">
        <v>163</v>
      </c>
      <c r="AT271" s="180" t="s">
        <v>269</v>
      </c>
      <c r="AU271" s="180" t="s">
        <v>83</v>
      </c>
      <c r="AY271" s="18" t="s">
        <v>122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18" t="s">
        <v>81</v>
      </c>
      <c r="BK271" s="181">
        <f>ROUND(I271*H271,2)</f>
        <v>0</v>
      </c>
      <c r="BL271" s="18" t="s">
        <v>128</v>
      </c>
      <c r="BM271" s="180" t="s">
        <v>451</v>
      </c>
    </row>
    <row r="272" s="14" customFormat="1">
      <c r="A272" s="14"/>
      <c r="B272" s="190"/>
      <c r="C272" s="14"/>
      <c r="D272" s="183" t="s">
        <v>145</v>
      </c>
      <c r="E272" s="191" t="s">
        <v>1</v>
      </c>
      <c r="F272" s="192" t="s">
        <v>452</v>
      </c>
      <c r="G272" s="14"/>
      <c r="H272" s="193">
        <v>428.48000000000002</v>
      </c>
      <c r="I272" s="194"/>
      <c r="J272" s="14"/>
      <c r="K272" s="14"/>
      <c r="L272" s="190"/>
      <c r="M272" s="195"/>
      <c r="N272" s="196"/>
      <c r="O272" s="196"/>
      <c r="P272" s="196"/>
      <c r="Q272" s="196"/>
      <c r="R272" s="196"/>
      <c r="S272" s="196"/>
      <c r="T272" s="19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1" t="s">
        <v>145</v>
      </c>
      <c r="AU272" s="191" t="s">
        <v>83</v>
      </c>
      <c r="AV272" s="14" t="s">
        <v>83</v>
      </c>
      <c r="AW272" s="14" t="s">
        <v>30</v>
      </c>
      <c r="AX272" s="14" t="s">
        <v>81</v>
      </c>
      <c r="AY272" s="191" t="s">
        <v>122</v>
      </c>
    </row>
    <row r="273" s="2" customFormat="1" ht="24.15" customHeight="1">
      <c r="A273" s="37"/>
      <c r="B273" s="167"/>
      <c r="C273" s="206" t="s">
        <v>453</v>
      </c>
      <c r="D273" s="206" t="s">
        <v>269</v>
      </c>
      <c r="E273" s="207" t="s">
        <v>454</v>
      </c>
      <c r="F273" s="208" t="s">
        <v>455</v>
      </c>
      <c r="G273" s="209" t="s">
        <v>136</v>
      </c>
      <c r="H273" s="210">
        <v>32.960000000000001</v>
      </c>
      <c r="I273" s="211"/>
      <c r="J273" s="212">
        <f>ROUND(I273*H273,2)</f>
        <v>0</v>
      </c>
      <c r="K273" s="213"/>
      <c r="L273" s="214"/>
      <c r="M273" s="215" t="s">
        <v>1</v>
      </c>
      <c r="N273" s="216" t="s">
        <v>38</v>
      </c>
      <c r="O273" s="76"/>
      <c r="P273" s="178">
        <f>O273*H273</f>
        <v>0</v>
      </c>
      <c r="Q273" s="178">
        <v>0.17599999999999999</v>
      </c>
      <c r="R273" s="178">
        <f>Q273*H273</f>
        <v>5.8009599999999999</v>
      </c>
      <c r="S273" s="178">
        <v>0</v>
      </c>
      <c r="T273" s="17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0" t="s">
        <v>163</v>
      </c>
      <c r="AT273" s="180" t="s">
        <v>269</v>
      </c>
      <c r="AU273" s="180" t="s">
        <v>83</v>
      </c>
      <c r="AY273" s="18" t="s">
        <v>122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18" t="s">
        <v>81</v>
      </c>
      <c r="BK273" s="181">
        <f>ROUND(I273*H273,2)</f>
        <v>0</v>
      </c>
      <c r="BL273" s="18" t="s">
        <v>128</v>
      </c>
      <c r="BM273" s="180" t="s">
        <v>456</v>
      </c>
    </row>
    <row r="274" s="14" customFormat="1">
      <c r="A274" s="14"/>
      <c r="B274" s="190"/>
      <c r="C274" s="14"/>
      <c r="D274" s="183" t="s">
        <v>145</v>
      </c>
      <c r="E274" s="191" t="s">
        <v>1</v>
      </c>
      <c r="F274" s="192" t="s">
        <v>457</v>
      </c>
      <c r="G274" s="14"/>
      <c r="H274" s="193">
        <v>32.960000000000001</v>
      </c>
      <c r="I274" s="194"/>
      <c r="J274" s="14"/>
      <c r="K274" s="14"/>
      <c r="L274" s="190"/>
      <c r="M274" s="195"/>
      <c r="N274" s="196"/>
      <c r="O274" s="196"/>
      <c r="P274" s="196"/>
      <c r="Q274" s="196"/>
      <c r="R274" s="196"/>
      <c r="S274" s="196"/>
      <c r="T274" s="19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1" t="s">
        <v>145</v>
      </c>
      <c r="AU274" s="191" t="s">
        <v>83</v>
      </c>
      <c r="AV274" s="14" t="s">
        <v>83</v>
      </c>
      <c r="AW274" s="14" t="s">
        <v>30</v>
      </c>
      <c r="AX274" s="14" t="s">
        <v>81</v>
      </c>
      <c r="AY274" s="191" t="s">
        <v>122</v>
      </c>
    </row>
    <row r="275" s="12" customFormat="1" ht="22.8" customHeight="1">
      <c r="A275" s="12"/>
      <c r="B275" s="154"/>
      <c r="C275" s="12"/>
      <c r="D275" s="155" t="s">
        <v>72</v>
      </c>
      <c r="E275" s="165" t="s">
        <v>458</v>
      </c>
      <c r="F275" s="165" t="s">
        <v>459</v>
      </c>
      <c r="G275" s="12"/>
      <c r="H275" s="12"/>
      <c r="I275" s="157"/>
      <c r="J275" s="166">
        <f>BK275</f>
        <v>0</v>
      </c>
      <c r="K275" s="12"/>
      <c r="L275" s="154"/>
      <c r="M275" s="159"/>
      <c r="N275" s="160"/>
      <c r="O275" s="160"/>
      <c r="P275" s="161">
        <f>SUM(P276:P283)</f>
        <v>0</v>
      </c>
      <c r="Q275" s="160"/>
      <c r="R275" s="161">
        <f>SUM(R276:R283)</f>
        <v>141.32410999999999</v>
      </c>
      <c r="S275" s="160"/>
      <c r="T275" s="162">
        <f>SUM(T276:T283)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55" t="s">
        <v>81</v>
      </c>
      <c r="AT275" s="163" t="s">
        <v>72</v>
      </c>
      <c r="AU275" s="163" t="s">
        <v>81</v>
      </c>
      <c r="AY275" s="155" t="s">
        <v>122</v>
      </c>
      <c r="BK275" s="164">
        <f>SUM(BK276:BK283)</f>
        <v>0</v>
      </c>
    </row>
    <row r="276" s="2" customFormat="1" ht="24.15" customHeight="1">
      <c r="A276" s="37"/>
      <c r="B276" s="167"/>
      <c r="C276" s="168" t="s">
        <v>460</v>
      </c>
      <c r="D276" s="168" t="s">
        <v>124</v>
      </c>
      <c r="E276" s="169" t="s">
        <v>354</v>
      </c>
      <c r="F276" s="170" t="s">
        <v>355</v>
      </c>
      <c r="G276" s="171" t="s">
        <v>136</v>
      </c>
      <c r="H276" s="172">
        <v>687</v>
      </c>
      <c r="I276" s="173"/>
      <c r="J276" s="174">
        <f>ROUND(I276*H276,2)</f>
        <v>0</v>
      </c>
      <c r="K276" s="175"/>
      <c r="L276" s="38"/>
      <c r="M276" s="176" t="s">
        <v>1</v>
      </c>
      <c r="N276" s="177" t="s">
        <v>38</v>
      </c>
      <c r="O276" s="76"/>
      <c r="P276" s="178">
        <f>O276*H276</f>
        <v>0</v>
      </c>
      <c r="Q276" s="178">
        <v>0</v>
      </c>
      <c r="R276" s="178">
        <f>Q276*H276</f>
        <v>0</v>
      </c>
      <c r="S276" s="178">
        <v>0</v>
      </c>
      <c r="T276" s="17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0" t="s">
        <v>128</v>
      </c>
      <c r="AT276" s="180" t="s">
        <v>124</v>
      </c>
      <c r="AU276" s="180" t="s">
        <v>83</v>
      </c>
      <c r="AY276" s="18" t="s">
        <v>122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18" t="s">
        <v>81</v>
      </c>
      <c r="BK276" s="181">
        <f>ROUND(I276*H276,2)</f>
        <v>0</v>
      </c>
      <c r="BL276" s="18" t="s">
        <v>128</v>
      </c>
      <c r="BM276" s="180" t="s">
        <v>461</v>
      </c>
    </row>
    <row r="277" s="13" customFormat="1">
      <c r="A277" s="13"/>
      <c r="B277" s="182"/>
      <c r="C277" s="13"/>
      <c r="D277" s="183" t="s">
        <v>145</v>
      </c>
      <c r="E277" s="184" t="s">
        <v>1</v>
      </c>
      <c r="F277" s="185" t="s">
        <v>462</v>
      </c>
      <c r="G277" s="13"/>
      <c r="H277" s="184" t="s">
        <v>1</v>
      </c>
      <c r="I277" s="186"/>
      <c r="J277" s="13"/>
      <c r="K277" s="13"/>
      <c r="L277" s="182"/>
      <c r="M277" s="187"/>
      <c r="N277" s="188"/>
      <c r="O277" s="188"/>
      <c r="P277" s="188"/>
      <c r="Q277" s="188"/>
      <c r="R277" s="188"/>
      <c r="S277" s="188"/>
      <c r="T277" s="18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4" t="s">
        <v>145</v>
      </c>
      <c r="AU277" s="184" t="s">
        <v>83</v>
      </c>
      <c r="AV277" s="13" t="s">
        <v>81</v>
      </c>
      <c r="AW277" s="13" t="s">
        <v>30</v>
      </c>
      <c r="AX277" s="13" t="s">
        <v>73</v>
      </c>
      <c r="AY277" s="184" t="s">
        <v>122</v>
      </c>
    </row>
    <row r="278" s="14" customFormat="1">
      <c r="A278" s="14"/>
      <c r="B278" s="190"/>
      <c r="C278" s="14"/>
      <c r="D278" s="183" t="s">
        <v>145</v>
      </c>
      <c r="E278" s="191" t="s">
        <v>1</v>
      </c>
      <c r="F278" s="192" t="s">
        <v>463</v>
      </c>
      <c r="G278" s="14"/>
      <c r="H278" s="193">
        <v>687</v>
      </c>
      <c r="I278" s="194"/>
      <c r="J278" s="14"/>
      <c r="K278" s="14"/>
      <c r="L278" s="190"/>
      <c r="M278" s="195"/>
      <c r="N278" s="196"/>
      <c r="O278" s="196"/>
      <c r="P278" s="196"/>
      <c r="Q278" s="196"/>
      <c r="R278" s="196"/>
      <c r="S278" s="196"/>
      <c r="T278" s="19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1" t="s">
        <v>145</v>
      </c>
      <c r="AU278" s="191" t="s">
        <v>83</v>
      </c>
      <c r="AV278" s="14" t="s">
        <v>83</v>
      </c>
      <c r="AW278" s="14" t="s">
        <v>30</v>
      </c>
      <c r="AX278" s="14" t="s">
        <v>81</v>
      </c>
      <c r="AY278" s="191" t="s">
        <v>122</v>
      </c>
    </row>
    <row r="279" s="2" customFormat="1" ht="24.15" customHeight="1">
      <c r="A279" s="37"/>
      <c r="B279" s="167"/>
      <c r="C279" s="168" t="s">
        <v>464</v>
      </c>
      <c r="D279" s="168" t="s">
        <v>124</v>
      </c>
      <c r="E279" s="169" t="s">
        <v>465</v>
      </c>
      <c r="F279" s="170" t="s">
        <v>466</v>
      </c>
      <c r="G279" s="171" t="s">
        <v>136</v>
      </c>
      <c r="H279" s="172">
        <v>687</v>
      </c>
      <c r="I279" s="173"/>
      <c r="J279" s="174">
        <f>ROUND(I279*H279,2)</f>
        <v>0</v>
      </c>
      <c r="K279" s="175"/>
      <c r="L279" s="38"/>
      <c r="M279" s="176" t="s">
        <v>1</v>
      </c>
      <c r="N279" s="177" t="s">
        <v>38</v>
      </c>
      <c r="O279" s="76"/>
      <c r="P279" s="178">
        <f>O279*H279</f>
        <v>0</v>
      </c>
      <c r="Q279" s="178">
        <v>0.089219999999999994</v>
      </c>
      <c r="R279" s="178">
        <f>Q279*H279</f>
        <v>61.294139999999999</v>
      </c>
      <c r="S279" s="178">
        <v>0</v>
      </c>
      <c r="T279" s="17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0" t="s">
        <v>128</v>
      </c>
      <c r="AT279" s="180" t="s">
        <v>124</v>
      </c>
      <c r="AU279" s="180" t="s">
        <v>83</v>
      </c>
      <c r="AY279" s="18" t="s">
        <v>122</v>
      </c>
      <c r="BE279" s="181">
        <f>IF(N279="základní",J279,0)</f>
        <v>0</v>
      </c>
      <c r="BF279" s="181">
        <f>IF(N279="snížená",J279,0)</f>
        <v>0</v>
      </c>
      <c r="BG279" s="181">
        <f>IF(N279="zákl. přenesená",J279,0)</f>
        <v>0</v>
      </c>
      <c r="BH279" s="181">
        <f>IF(N279="sníž. přenesená",J279,0)</f>
        <v>0</v>
      </c>
      <c r="BI279" s="181">
        <f>IF(N279="nulová",J279,0)</f>
        <v>0</v>
      </c>
      <c r="BJ279" s="18" t="s">
        <v>81</v>
      </c>
      <c r="BK279" s="181">
        <f>ROUND(I279*H279,2)</f>
        <v>0</v>
      </c>
      <c r="BL279" s="18" t="s">
        <v>128</v>
      </c>
      <c r="BM279" s="180" t="s">
        <v>467</v>
      </c>
    </row>
    <row r="280" s="2" customFormat="1" ht="16.5" customHeight="1">
      <c r="A280" s="37"/>
      <c r="B280" s="167"/>
      <c r="C280" s="206" t="s">
        <v>468</v>
      </c>
      <c r="D280" s="206" t="s">
        <v>269</v>
      </c>
      <c r="E280" s="207" t="s">
        <v>469</v>
      </c>
      <c r="F280" s="208" t="s">
        <v>470</v>
      </c>
      <c r="G280" s="209" t="s">
        <v>136</v>
      </c>
      <c r="H280" s="210">
        <v>703.49000000000001</v>
      </c>
      <c r="I280" s="211"/>
      <c r="J280" s="212">
        <f>ROUND(I280*H280,2)</f>
        <v>0</v>
      </c>
      <c r="K280" s="213"/>
      <c r="L280" s="214"/>
      <c r="M280" s="215" t="s">
        <v>1</v>
      </c>
      <c r="N280" s="216" t="s">
        <v>38</v>
      </c>
      <c r="O280" s="76"/>
      <c r="P280" s="178">
        <f>O280*H280</f>
        <v>0</v>
      </c>
      <c r="Q280" s="178">
        <v>0.113</v>
      </c>
      <c r="R280" s="178">
        <f>Q280*H280</f>
        <v>79.494370000000004</v>
      </c>
      <c r="S280" s="178">
        <v>0</v>
      </c>
      <c r="T280" s="17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0" t="s">
        <v>163</v>
      </c>
      <c r="AT280" s="180" t="s">
        <v>269</v>
      </c>
      <c r="AU280" s="180" t="s">
        <v>83</v>
      </c>
      <c r="AY280" s="18" t="s">
        <v>122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8" t="s">
        <v>81</v>
      </c>
      <c r="BK280" s="181">
        <f>ROUND(I280*H280,2)</f>
        <v>0</v>
      </c>
      <c r="BL280" s="18" t="s">
        <v>128</v>
      </c>
      <c r="BM280" s="180" t="s">
        <v>471</v>
      </c>
    </row>
    <row r="281" s="14" customFormat="1">
      <c r="A281" s="14"/>
      <c r="B281" s="190"/>
      <c r="C281" s="14"/>
      <c r="D281" s="183" t="s">
        <v>145</v>
      </c>
      <c r="E281" s="191" t="s">
        <v>1</v>
      </c>
      <c r="F281" s="192" t="s">
        <v>472</v>
      </c>
      <c r="G281" s="14"/>
      <c r="H281" s="193">
        <v>703.49000000000001</v>
      </c>
      <c r="I281" s="194"/>
      <c r="J281" s="14"/>
      <c r="K281" s="14"/>
      <c r="L281" s="190"/>
      <c r="M281" s="195"/>
      <c r="N281" s="196"/>
      <c r="O281" s="196"/>
      <c r="P281" s="196"/>
      <c r="Q281" s="196"/>
      <c r="R281" s="196"/>
      <c r="S281" s="196"/>
      <c r="T281" s="19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1" t="s">
        <v>145</v>
      </c>
      <c r="AU281" s="191" t="s">
        <v>83</v>
      </c>
      <c r="AV281" s="14" t="s">
        <v>83</v>
      </c>
      <c r="AW281" s="14" t="s">
        <v>30</v>
      </c>
      <c r="AX281" s="14" t="s">
        <v>81</v>
      </c>
      <c r="AY281" s="191" t="s">
        <v>122</v>
      </c>
    </row>
    <row r="282" s="2" customFormat="1" ht="24.15" customHeight="1">
      <c r="A282" s="37"/>
      <c r="B282" s="167"/>
      <c r="C282" s="206" t="s">
        <v>473</v>
      </c>
      <c r="D282" s="206" t="s">
        <v>269</v>
      </c>
      <c r="E282" s="207" t="s">
        <v>474</v>
      </c>
      <c r="F282" s="208" t="s">
        <v>475</v>
      </c>
      <c r="G282" s="209" t="s">
        <v>136</v>
      </c>
      <c r="H282" s="210">
        <v>4.1200000000000001</v>
      </c>
      <c r="I282" s="211"/>
      <c r="J282" s="212">
        <f>ROUND(I282*H282,2)</f>
        <v>0</v>
      </c>
      <c r="K282" s="213"/>
      <c r="L282" s="214"/>
      <c r="M282" s="215" t="s">
        <v>1</v>
      </c>
      <c r="N282" s="216" t="s">
        <v>38</v>
      </c>
      <c r="O282" s="76"/>
      <c r="P282" s="178">
        <f>O282*H282</f>
        <v>0</v>
      </c>
      <c r="Q282" s="178">
        <v>0.13</v>
      </c>
      <c r="R282" s="178">
        <f>Q282*H282</f>
        <v>0.53560000000000008</v>
      </c>
      <c r="S282" s="178">
        <v>0</v>
      </c>
      <c r="T282" s="17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0" t="s">
        <v>163</v>
      </c>
      <c r="AT282" s="180" t="s">
        <v>269</v>
      </c>
      <c r="AU282" s="180" t="s">
        <v>83</v>
      </c>
      <c r="AY282" s="18" t="s">
        <v>122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18" t="s">
        <v>81</v>
      </c>
      <c r="BK282" s="181">
        <f>ROUND(I282*H282,2)</f>
        <v>0</v>
      </c>
      <c r="BL282" s="18" t="s">
        <v>128</v>
      </c>
      <c r="BM282" s="180" t="s">
        <v>476</v>
      </c>
    </row>
    <row r="283" s="14" customFormat="1">
      <c r="A283" s="14"/>
      <c r="B283" s="190"/>
      <c r="C283" s="14"/>
      <c r="D283" s="183" t="s">
        <v>145</v>
      </c>
      <c r="E283" s="191" t="s">
        <v>1</v>
      </c>
      <c r="F283" s="192" t="s">
        <v>477</v>
      </c>
      <c r="G283" s="14"/>
      <c r="H283" s="193">
        <v>4.1200000000000001</v>
      </c>
      <c r="I283" s="194"/>
      <c r="J283" s="14"/>
      <c r="K283" s="14"/>
      <c r="L283" s="190"/>
      <c r="M283" s="195"/>
      <c r="N283" s="196"/>
      <c r="O283" s="196"/>
      <c r="P283" s="196"/>
      <c r="Q283" s="196"/>
      <c r="R283" s="196"/>
      <c r="S283" s="196"/>
      <c r="T283" s="19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1" t="s">
        <v>145</v>
      </c>
      <c r="AU283" s="191" t="s">
        <v>83</v>
      </c>
      <c r="AV283" s="14" t="s">
        <v>83</v>
      </c>
      <c r="AW283" s="14" t="s">
        <v>30</v>
      </c>
      <c r="AX283" s="14" t="s">
        <v>81</v>
      </c>
      <c r="AY283" s="191" t="s">
        <v>122</v>
      </c>
    </row>
    <row r="284" s="12" customFormat="1" ht="22.8" customHeight="1">
      <c r="A284" s="12"/>
      <c r="B284" s="154"/>
      <c r="C284" s="12"/>
      <c r="D284" s="155" t="s">
        <v>72</v>
      </c>
      <c r="E284" s="165" t="s">
        <v>163</v>
      </c>
      <c r="F284" s="165" t="s">
        <v>478</v>
      </c>
      <c r="G284" s="12"/>
      <c r="H284" s="12"/>
      <c r="I284" s="157"/>
      <c r="J284" s="166">
        <f>BK284</f>
        <v>0</v>
      </c>
      <c r="K284" s="12"/>
      <c r="L284" s="154"/>
      <c r="M284" s="159"/>
      <c r="N284" s="160"/>
      <c r="O284" s="160"/>
      <c r="P284" s="161">
        <f>SUM(P285:P324)</f>
        <v>0</v>
      </c>
      <c r="Q284" s="160"/>
      <c r="R284" s="161">
        <f>SUM(R285:R324)</f>
        <v>39.394179600000001</v>
      </c>
      <c r="S284" s="160"/>
      <c r="T284" s="162">
        <f>SUM(T285:T324)</f>
        <v>1.2000000000000002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5" t="s">
        <v>81</v>
      </c>
      <c r="AT284" s="163" t="s">
        <v>72</v>
      </c>
      <c r="AU284" s="163" t="s">
        <v>81</v>
      </c>
      <c r="AY284" s="155" t="s">
        <v>122</v>
      </c>
      <c r="BK284" s="164">
        <f>SUM(BK285:BK324)</f>
        <v>0</v>
      </c>
    </row>
    <row r="285" s="2" customFormat="1" ht="24.15" customHeight="1">
      <c r="A285" s="37"/>
      <c r="B285" s="167"/>
      <c r="C285" s="168" t="s">
        <v>479</v>
      </c>
      <c r="D285" s="168" t="s">
        <v>124</v>
      </c>
      <c r="E285" s="169" t="s">
        <v>480</v>
      </c>
      <c r="F285" s="170" t="s">
        <v>481</v>
      </c>
      <c r="G285" s="171" t="s">
        <v>170</v>
      </c>
      <c r="H285" s="172">
        <v>4</v>
      </c>
      <c r="I285" s="173"/>
      <c r="J285" s="174">
        <f>ROUND(I285*H285,2)</f>
        <v>0</v>
      </c>
      <c r="K285" s="175"/>
      <c r="L285" s="38"/>
      <c r="M285" s="176" t="s">
        <v>1</v>
      </c>
      <c r="N285" s="177" t="s">
        <v>38</v>
      </c>
      <c r="O285" s="76"/>
      <c r="P285" s="178">
        <f>O285*H285</f>
        <v>0</v>
      </c>
      <c r="Q285" s="178">
        <v>1.0000000000000001E-05</v>
      </c>
      <c r="R285" s="178">
        <f>Q285*H285</f>
        <v>4.0000000000000003E-05</v>
      </c>
      <c r="S285" s="178">
        <v>0</v>
      </c>
      <c r="T285" s="17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0" t="s">
        <v>128</v>
      </c>
      <c r="AT285" s="180" t="s">
        <v>124</v>
      </c>
      <c r="AU285" s="180" t="s">
        <v>83</v>
      </c>
      <c r="AY285" s="18" t="s">
        <v>122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18" t="s">
        <v>81</v>
      </c>
      <c r="BK285" s="181">
        <f>ROUND(I285*H285,2)</f>
        <v>0</v>
      </c>
      <c r="BL285" s="18" t="s">
        <v>128</v>
      </c>
      <c r="BM285" s="180" t="s">
        <v>482</v>
      </c>
    </row>
    <row r="286" s="2" customFormat="1" ht="16.5" customHeight="1">
      <c r="A286" s="37"/>
      <c r="B286" s="167"/>
      <c r="C286" s="206" t="s">
        <v>483</v>
      </c>
      <c r="D286" s="206" t="s">
        <v>269</v>
      </c>
      <c r="E286" s="207" t="s">
        <v>484</v>
      </c>
      <c r="F286" s="208" t="s">
        <v>485</v>
      </c>
      <c r="G286" s="209" t="s">
        <v>170</v>
      </c>
      <c r="H286" s="210">
        <v>4.1200000000000001</v>
      </c>
      <c r="I286" s="211"/>
      <c r="J286" s="212">
        <f>ROUND(I286*H286,2)</f>
        <v>0</v>
      </c>
      <c r="K286" s="213"/>
      <c r="L286" s="214"/>
      <c r="M286" s="215" t="s">
        <v>1</v>
      </c>
      <c r="N286" s="216" t="s">
        <v>38</v>
      </c>
      <c r="O286" s="76"/>
      <c r="P286" s="178">
        <f>O286*H286</f>
        <v>0</v>
      </c>
      <c r="Q286" s="178">
        <v>0.0025899999999999999</v>
      </c>
      <c r="R286" s="178">
        <f>Q286*H286</f>
        <v>0.010670799999999999</v>
      </c>
      <c r="S286" s="178">
        <v>0</v>
      </c>
      <c r="T286" s="17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0" t="s">
        <v>163</v>
      </c>
      <c r="AT286" s="180" t="s">
        <v>269</v>
      </c>
      <c r="AU286" s="180" t="s">
        <v>83</v>
      </c>
      <c r="AY286" s="18" t="s">
        <v>122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18" t="s">
        <v>81</v>
      </c>
      <c r="BK286" s="181">
        <f>ROUND(I286*H286,2)</f>
        <v>0</v>
      </c>
      <c r="BL286" s="18" t="s">
        <v>128</v>
      </c>
      <c r="BM286" s="180" t="s">
        <v>486</v>
      </c>
    </row>
    <row r="287" s="14" customFormat="1">
      <c r="A287" s="14"/>
      <c r="B287" s="190"/>
      <c r="C287" s="14"/>
      <c r="D287" s="183" t="s">
        <v>145</v>
      </c>
      <c r="E287" s="191" t="s">
        <v>1</v>
      </c>
      <c r="F287" s="192" t="s">
        <v>477</v>
      </c>
      <c r="G287" s="14"/>
      <c r="H287" s="193">
        <v>4.1200000000000001</v>
      </c>
      <c r="I287" s="194"/>
      <c r="J287" s="14"/>
      <c r="K287" s="14"/>
      <c r="L287" s="190"/>
      <c r="M287" s="195"/>
      <c r="N287" s="196"/>
      <c r="O287" s="196"/>
      <c r="P287" s="196"/>
      <c r="Q287" s="196"/>
      <c r="R287" s="196"/>
      <c r="S287" s="196"/>
      <c r="T287" s="19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1" t="s">
        <v>145</v>
      </c>
      <c r="AU287" s="191" t="s">
        <v>83</v>
      </c>
      <c r="AV287" s="14" t="s">
        <v>83</v>
      </c>
      <c r="AW287" s="14" t="s">
        <v>30</v>
      </c>
      <c r="AX287" s="14" t="s">
        <v>81</v>
      </c>
      <c r="AY287" s="191" t="s">
        <v>122</v>
      </c>
    </row>
    <row r="288" s="2" customFormat="1" ht="24.15" customHeight="1">
      <c r="A288" s="37"/>
      <c r="B288" s="167"/>
      <c r="C288" s="168" t="s">
        <v>487</v>
      </c>
      <c r="D288" s="168" t="s">
        <v>124</v>
      </c>
      <c r="E288" s="169" t="s">
        <v>488</v>
      </c>
      <c r="F288" s="170" t="s">
        <v>489</v>
      </c>
      <c r="G288" s="171" t="s">
        <v>170</v>
      </c>
      <c r="H288" s="172">
        <v>1</v>
      </c>
      <c r="I288" s="173"/>
      <c r="J288" s="174">
        <f>ROUND(I288*H288,2)</f>
        <v>0</v>
      </c>
      <c r="K288" s="175"/>
      <c r="L288" s="38"/>
      <c r="M288" s="176" t="s">
        <v>1</v>
      </c>
      <c r="N288" s="177" t="s">
        <v>38</v>
      </c>
      <c r="O288" s="76"/>
      <c r="P288" s="178">
        <f>O288*H288</f>
        <v>0</v>
      </c>
      <c r="Q288" s="178">
        <v>1.0000000000000001E-05</v>
      </c>
      <c r="R288" s="178">
        <f>Q288*H288</f>
        <v>1.0000000000000001E-05</v>
      </c>
      <c r="S288" s="178">
        <v>0</v>
      </c>
      <c r="T288" s="17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0" t="s">
        <v>128</v>
      </c>
      <c r="AT288" s="180" t="s">
        <v>124</v>
      </c>
      <c r="AU288" s="180" t="s">
        <v>83</v>
      </c>
      <c r="AY288" s="18" t="s">
        <v>122</v>
      </c>
      <c r="BE288" s="181">
        <f>IF(N288="základní",J288,0)</f>
        <v>0</v>
      </c>
      <c r="BF288" s="181">
        <f>IF(N288="snížená",J288,0)</f>
        <v>0</v>
      </c>
      <c r="BG288" s="181">
        <f>IF(N288="zákl. přenesená",J288,0)</f>
        <v>0</v>
      </c>
      <c r="BH288" s="181">
        <f>IF(N288="sníž. přenesená",J288,0)</f>
        <v>0</v>
      </c>
      <c r="BI288" s="181">
        <f>IF(N288="nulová",J288,0)</f>
        <v>0</v>
      </c>
      <c r="BJ288" s="18" t="s">
        <v>81</v>
      </c>
      <c r="BK288" s="181">
        <f>ROUND(I288*H288,2)</f>
        <v>0</v>
      </c>
      <c r="BL288" s="18" t="s">
        <v>128</v>
      </c>
      <c r="BM288" s="180" t="s">
        <v>490</v>
      </c>
    </row>
    <row r="289" s="13" customFormat="1">
      <c r="A289" s="13"/>
      <c r="B289" s="182"/>
      <c r="C289" s="13"/>
      <c r="D289" s="183" t="s">
        <v>145</v>
      </c>
      <c r="E289" s="184" t="s">
        <v>1</v>
      </c>
      <c r="F289" s="185" t="s">
        <v>491</v>
      </c>
      <c r="G289" s="13"/>
      <c r="H289" s="184" t="s">
        <v>1</v>
      </c>
      <c r="I289" s="186"/>
      <c r="J289" s="13"/>
      <c r="K289" s="13"/>
      <c r="L289" s="182"/>
      <c r="M289" s="187"/>
      <c r="N289" s="188"/>
      <c r="O289" s="188"/>
      <c r="P289" s="188"/>
      <c r="Q289" s="188"/>
      <c r="R289" s="188"/>
      <c r="S289" s="188"/>
      <c r="T289" s="18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4" t="s">
        <v>145</v>
      </c>
      <c r="AU289" s="184" t="s">
        <v>83</v>
      </c>
      <c r="AV289" s="13" t="s">
        <v>81</v>
      </c>
      <c r="AW289" s="13" t="s">
        <v>30</v>
      </c>
      <c r="AX289" s="13" t="s">
        <v>73</v>
      </c>
      <c r="AY289" s="184" t="s">
        <v>122</v>
      </c>
    </row>
    <row r="290" s="14" customFormat="1">
      <c r="A290" s="14"/>
      <c r="B290" s="190"/>
      <c r="C290" s="14"/>
      <c r="D290" s="183" t="s">
        <v>145</v>
      </c>
      <c r="E290" s="191" t="s">
        <v>1</v>
      </c>
      <c r="F290" s="192" t="s">
        <v>81</v>
      </c>
      <c r="G290" s="14"/>
      <c r="H290" s="193">
        <v>1</v>
      </c>
      <c r="I290" s="194"/>
      <c r="J290" s="14"/>
      <c r="K290" s="14"/>
      <c r="L290" s="190"/>
      <c r="M290" s="195"/>
      <c r="N290" s="196"/>
      <c r="O290" s="196"/>
      <c r="P290" s="196"/>
      <c r="Q290" s="196"/>
      <c r="R290" s="196"/>
      <c r="S290" s="196"/>
      <c r="T290" s="19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1" t="s">
        <v>145</v>
      </c>
      <c r="AU290" s="191" t="s">
        <v>83</v>
      </c>
      <c r="AV290" s="14" t="s">
        <v>83</v>
      </c>
      <c r="AW290" s="14" t="s">
        <v>30</v>
      </c>
      <c r="AX290" s="14" t="s">
        <v>81</v>
      </c>
      <c r="AY290" s="191" t="s">
        <v>122</v>
      </c>
    </row>
    <row r="291" s="2" customFormat="1" ht="16.5" customHeight="1">
      <c r="A291" s="37"/>
      <c r="B291" s="167"/>
      <c r="C291" s="206" t="s">
        <v>492</v>
      </c>
      <c r="D291" s="206" t="s">
        <v>269</v>
      </c>
      <c r="E291" s="207" t="s">
        <v>493</v>
      </c>
      <c r="F291" s="208" t="s">
        <v>494</v>
      </c>
      <c r="G291" s="209" t="s">
        <v>170</v>
      </c>
      <c r="H291" s="210">
        <v>1.03</v>
      </c>
      <c r="I291" s="211"/>
      <c r="J291" s="212">
        <f>ROUND(I291*H291,2)</f>
        <v>0</v>
      </c>
      <c r="K291" s="213"/>
      <c r="L291" s="214"/>
      <c r="M291" s="215" t="s">
        <v>1</v>
      </c>
      <c r="N291" s="216" t="s">
        <v>38</v>
      </c>
      <c r="O291" s="76"/>
      <c r="P291" s="178">
        <f>O291*H291</f>
        <v>0</v>
      </c>
      <c r="Q291" s="178">
        <v>0.0046899999999999997</v>
      </c>
      <c r="R291" s="178">
        <f>Q291*H291</f>
        <v>0.0048307000000000003</v>
      </c>
      <c r="S291" s="178">
        <v>0</v>
      </c>
      <c r="T291" s="17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0" t="s">
        <v>163</v>
      </c>
      <c r="AT291" s="180" t="s">
        <v>269</v>
      </c>
      <c r="AU291" s="180" t="s">
        <v>83</v>
      </c>
      <c r="AY291" s="18" t="s">
        <v>122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18" t="s">
        <v>81</v>
      </c>
      <c r="BK291" s="181">
        <f>ROUND(I291*H291,2)</f>
        <v>0</v>
      </c>
      <c r="BL291" s="18" t="s">
        <v>128</v>
      </c>
      <c r="BM291" s="180" t="s">
        <v>495</v>
      </c>
    </row>
    <row r="292" s="14" customFormat="1">
      <c r="A292" s="14"/>
      <c r="B292" s="190"/>
      <c r="C292" s="14"/>
      <c r="D292" s="183" t="s">
        <v>145</v>
      </c>
      <c r="E292" s="191" t="s">
        <v>1</v>
      </c>
      <c r="F292" s="192" t="s">
        <v>426</v>
      </c>
      <c r="G292" s="14"/>
      <c r="H292" s="193">
        <v>1.03</v>
      </c>
      <c r="I292" s="194"/>
      <c r="J292" s="14"/>
      <c r="K292" s="14"/>
      <c r="L292" s="190"/>
      <c r="M292" s="195"/>
      <c r="N292" s="196"/>
      <c r="O292" s="196"/>
      <c r="P292" s="196"/>
      <c r="Q292" s="196"/>
      <c r="R292" s="196"/>
      <c r="S292" s="196"/>
      <c r="T292" s="19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91" t="s">
        <v>145</v>
      </c>
      <c r="AU292" s="191" t="s">
        <v>83</v>
      </c>
      <c r="AV292" s="14" t="s">
        <v>83</v>
      </c>
      <c r="AW292" s="14" t="s">
        <v>30</v>
      </c>
      <c r="AX292" s="14" t="s">
        <v>81</v>
      </c>
      <c r="AY292" s="191" t="s">
        <v>122</v>
      </c>
    </row>
    <row r="293" s="2" customFormat="1" ht="21.75" customHeight="1">
      <c r="A293" s="37"/>
      <c r="B293" s="167"/>
      <c r="C293" s="168" t="s">
        <v>496</v>
      </c>
      <c r="D293" s="168" t="s">
        <v>124</v>
      </c>
      <c r="E293" s="169" t="s">
        <v>497</v>
      </c>
      <c r="F293" s="170" t="s">
        <v>498</v>
      </c>
      <c r="G293" s="171" t="s">
        <v>170</v>
      </c>
      <c r="H293" s="172">
        <v>4</v>
      </c>
      <c r="I293" s="173"/>
      <c r="J293" s="174">
        <f>ROUND(I293*H293,2)</f>
        <v>0</v>
      </c>
      <c r="K293" s="175"/>
      <c r="L293" s="38"/>
      <c r="M293" s="176" t="s">
        <v>1</v>
      </c>
      <c r="N293" s="177" t="s">
        <v>38</v>
      </c>
      <c r="O293" s="76"/>
      <c r="P293" s="178">
        <f>O293*H293</f>
        <v>0</v>
      </c>
      <c r="Q293" s="178">
        <v>0</v>
      </c>
      <c r="R293" s="178">
        <f>Q293*H293</f>
        <v>0</v>
      </c>
      <c r="S293" s="178">
        <v>0</v>
      </c>
      <c r="T293" s="17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0" t="s">
        <v>128</v>
      </c>
      <c r="AT293" s="180" t="s">
        <v>124</v>
      </c>
      <c r="AU293" s="180" t="s">
        <v>83</v>
      </c>
      <c r="AY293" s="18" t="s">
        <v>122</v>
      </c>
      <c r="BE293" s="181">
        <f>IF(N293="základní",J293,0)</f>
        <v>0</v>
      </c>
      <c r="BF293" s="181">
        <f>IF(N293="snížená",J293,0)</f>
        <v>0</v>
      </c>
      <c r="BG293" s="181">
        <f>IF(N293="zákl. přenesená",J293,0)</f>
        <v>0</v>
      </c>
      <c r="BH293" s="181">
        <f>IF(N293="sníž. přenesená",J293,0)</f>
        <v>0</v>
      </c>
      <c r="BI293" s="181">
        <f>IF(N293="nulová",J293,0)</f>
        <v>0</v>
      </c>
      <c r="BJ293" s="18" t="s">
        <v>81</v>
      </c>
      <c r="BK293" s="181">
        <f>ROUND(I293*H293,2)</f>
        <v>0</v>
      </c>
      <c r="BL293" s="18" t="s">
        <v>128</v>
      </c>
      <c r="BM293" s="180" t="s">
        <v>499</v>
      </c>
    </row>
    <row r="294" s="2" customFormat="1" ht="24.15" customHeight="1">
      <c r="A294" s="37"/>
      <c r="B294" s="167"/>
      <c r="C294" s="168" t="s">
        <v>500</v>
      </c>
      <c r="D294" s="168" t="s">
        <v>124</v>
      </c>
      <c r="E294" s="169" t="s">
        <v>501</v>
      </c>
      <c r="F294" s="170" t="s">
        <v>502</v>
      </c>
      <c r="G294" s="171" t="s">
        <v>127</v>
      </c>
      <c r="H294" s="172">
        <v>1</v>
      </c>
      <c r="I294" s="173"/>
      <c r="J294" s="174">
        <f>ROUND(I294*H294,2)</f>
        <v>0</v>
      </c>
      <c r="K294" s="175"/>
      <c r="L294" s="38"/>
      <c r="M294" s="176" t="s">
        <v>1</v>
      </c>
      <c r="N294" s="177" t="s">
        <v>38</v>
      </c>
      <c r="O294" s="76"/>
      <c r="P294" s="178">
        <f>O294*H294</f>
        <v>0</v>
      </c>
      <c r="Q294" s="178">
        <v>0.45937</v>
      </c>
      <c r="R294" s="178">
        <f>Q294*H294</f>
        <v>0.45937</v>
      </c>
      <c r="S294" s="178">
        <v>0</v>
      </c>
      <c r="T294" s="17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0" t="s">
        <v>128</v>
      </c>
      <c r="AT294" s="180" t="s">
        <v>124</v>
      </c>
      <c r="AU294" s="180" t="s">
        <v>83</v>
      </c>
      <c r="AY294" s="18" t="s">
        <v>122</v>
      </c>
      <c r="BE294" s="181">
        <f>IF(N294="základní",J294,0)</f>
        <v>0</v>
      </c>
      <c r="BF294" s="181">
        <f>IF(N294="snížená",J294,0)</f>
        <v>0</v>
      </c>
      <c r="BG294" s="181">
        <f>IF(N294="zákl. přenesená",J294,0)</f>
        <v>0</v>
      </c>
      <c r="BH294" s="181">
        <f>IF(N294="sníž. přenesená",J294,0)</f>
        <v>0</v>
      </c>
      <c r="BI294" s="181">
        <f>IF(N294="nulová",J294,0)</f>
        <v>0</v>
      </c>
      <c r="BJ294" s="18" t="s">
        <v>81</v>
      </c>
      <c r="BK294" s="181">
        <f>ROUND(I294*H294,2)</f>
        <v>0</v>
      </c>
      <c r="BL294" s="18" t="s">
        <v>128</v>
      </c>
      <c r="BM294" s="180" t="s">
        <v>503</v>
      </c>
    </row>
    <row r="295" s="2" customFormat="1" ht="24.15" customHeight="1">
      <c r="A295" s="37"/>
      <c r="B295" s="167"/>
      <c r="C295" s="168" t="s">
        <v>504</v>
      </c>
      <c r="D295" s="168" t="s">
        <v>124</v>
      </c>
      <c r="E295" s="169" t="s">
        <v>505</v>
      </c>
      <c r="F295" s="170" t="s">
        <v>506</v>
      </c>
      <c r="G295" s="171" t="s">
        <v>127</v>
      </c>
      <c r="H295" s="172">
        <v>16</v>
      </c>
      <c r="I295" s="173"/>
      <c r="J295" s="174">
        <f>ROUND(I295*H295,2)</f>
        <v>0</v>
      </c>
      <c r="K295" s="175"/>
      <c r="L295" s="38"/>
      <c r="M295" s="176" t="s">
        <v>1</v>
      </c>
      <c r="N295" s="177" t="s">
        <v>38</v>
      </c>
      <c r="O295" s="76"/>
      <c r="P295" s="178">
        <f>O295*H295</f>
        <v>0</v>
      </c>
      <c r="Q295" s="178">
        <v>0</v>
      </c>
      <c r="R295" s="178">
        <f>Q295*H295</f>
        <v>0</v>
      </c>
      <c r="S295" s="178">
        <v>0.050000000000000003</v>
      </c>
      <c r="T295" s="179">
        <f>S295*H295</f>
        <v>0.80000000000000004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0" t="s">
        <v>128</v>
      </c>
      <c r="AT295" s="180" t="s">
        <v>124</v>
      </c>
      <c r="AU295" s="180" t="s">
        <v>83</v>
      </c>
      <c r="AY295" s="18" t="s">
        <v>122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18" t="s">
        <v>81</v>
      </c>
      <c r="BK295" s="181">
        <f>ROUND(I295*H295,2)</f>
        <v>0</v>
      </c>
      <c r="BL295" s="18" t="s">
        <v>128</v>
      </c>
      <c r="BM295" s="180" t="s">
        <v>507</v>
      </c>
    </row>
    <row r="296" s="13" customFormat="1">
      <c r="A296" s="13"/>
      <c r="B296" s="182"/>
      <c r="C296" s="13"/>
      <c r="D296" s="183" t="s">
        <v>145</v>
      </c>
      <c r="E296" s="184" t="s">
        <v>1</v>
      </c>
      <c r="F296" s="185" t="s">
        <v>508</v>
      </c>
      <c r="G296" s="13"/>
      <c r="H296" s="184" t="s">
        <v>1</v>
      </c>
      <c r="I296" s="186"/>
      <c r="J296" s="13"/>
      <c r="K296" s="13"/>
      <c r="L296" s="182"/>
      <c r="M296" s="187"/>
      <c r="N296" s="188"/>
      <c r="O296" s="188"/>
      <c r="P296" s="188"/>
      <c r="Q296" s="188"/>
      <c r="R296" s="188"/>
      <c r="S296" s="188"/>
      <c r="T296" s="18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4" t="s">
        <v>145</v>
      </c>
      <c r="AU296" s="184" t="s">
        <v>83</v>
      </c>
      <c r="AV296" s="13" t="s">
        <v>81</v>
      </c>
      <c r="AW296" s="13" t="s">
        <v>30</v>
      </c>
      <c r="AX296" s="13" t="s">
        <v>73</v>
      </c>
      <c r="AY296" s="184" t="s">
        <v>122</v>
      </c>
    </row>
    <row r="297" s="14" customFormat="1">
      <c r="A297" s="14"/>
      <c r="B297" s="190"/>
      <c r="C297" s="14"/>
      <c r="D297" s="183" t="s">
        <v>145</v>
      </c>
      <c r="E297" s="191" t="s">
        <v>1</v>
      </c>
      <c r="F297" s="192" t="s">
        <v>509</v>
      </c>
      <c r="G297" s="14"/>
      <c r="H297" s="193">
        <v>16</v>
      </c>
      <c r="I297" s="194"/>
      <c r="J297" s="14"/>
      <c r="K297" s="14"/>
      <c r="L297" s="190"/>
      <c r="M297" s="195"/>
      <c r="N297" s="196"/>
      <c r="O297" s="196"/>
      <c r="P297" s="196"/>
      <c r="Q297" s="196"/>
      <c r="R297" s="196"/>
      <c r="S297" s="196"/>
      <c r="T297" s="19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1" t="s">
        <v>145</v>
      </c>
      <c r="AU297" s="191" t="s">
        <v>83</v>
      </c>
      <c r="AV297" s="14" t="s">
        <v>83</v>
      </c>
      <c r="AW297" s="14" t="s">
        <v>30</v>
      </c>
      <c r="AX297" s="14" t="s">
        <v>81</v>
      </c>
      <c r="AY297" s="191" t="s">
        <v>122</v>
      </c>
    </row>
    <row r="298" s="2" customFormat="1" ht="37.8" customHeight="1">
      <c r="A298" s="37"/>
      <c r="B298" s="167"/>
      <c r="C298" s="168" t="s">
        <v>510</v>
      </c>
      <c r="D298" s="168" t="s">
        <v>124</v>
      </c>
      <c r="E298" s="169" t="s">
        <v>511</v>
      </c>
      <c r="F298" s="170" t="s">
        <v>512</v>
      </c>
      <c r="G298" s="171" t="s">
        <v>127</v>
      </c>
      <c r="H298" s="172">
        <v>9</v>
      </c>
      <c r="I298" s="173"/>
      <c r="J298" s="174">
        <f>ROUND(I298*H298,2)</f>
        <v>0</v>
      </c>
      <c r="K298" s="175"/>
      <c r="L298" s="38"/>
      <c r="M298" s="176" t="s">
        <v>1</v>
      </c>
      <c r="N298" s="177" t="s">
        <v>38</v>
      </c>
      <c r="O298" s="76"/>
      <c r="P298" s="178">
        <f>O298*H298</f>
        <v>0</v>
      </c>
      <c r="Q298" s="178">
        <v>0.089999999999999997</v>
      </c>
      <c r="R298" s="178">
        <f>Q298*H298</f>
        <v>0.80999999999999994</v>
      </c>
      <c r="S298" s="178">
        <v>0</v>
      </c>
      <c r="T298" s="17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0" t="s">
        <v>128</v>
      </c>
      <c r="AT298" s="180" t="s">
        <v>124</v>
      </c>
      <c r="AU298" s="180" t="s">
        <v>83</v>
      </c>
      <c r="AY298" s="18" t="s">
        <v>122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18" t="s">
        <v>81</v>
      </c>
      <c r="BK298" s="181">
        <f>ROUND(I298*H298,2)</f>
        <v>0</v>
      </c>
      <c r="BL298" s="18" t="s">
        <v>128</v>
      </c>
      <c r="BM298" s="180" t="s">
        <v>513</v>
      </c>
    </row>
    <row r="299" s="13" customFormat="1">
      <c r="A299" s="13"/>
      <c r="B299" s="182"/>
      <c r="C299" s="13"/>
      <c r="D299" s="183" t="s">
        <v>145</v>
      </c>
      <c r="E299" s="184" t="s">
        <v>1</v>
      </c>
      <c r="F299" s="185" t="s">
        <v>514</v>
      </c>
      <c r="G299" s="13"/>
      <c r="H299" s="184" t="s">
        <v>1</v>
      </c>
      <c r="I299" s="186"/>
      <c r="J299" s="13"/>
      <c r="K299" s="13"/>
      <c r="L299" s="182"/>
      <c r="M299" s="187"/>
      <c r="N299" s="188"/>
      <c r="O299" s="188"/>
      <c r="P299" s="188"/>
      <c r="Q299" s="188"/>
      <c r="R299" s="188"/>
      <c r="S299" s="188"/>
      <c r="T299" s="18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4" t="s">
        <v>145</v>
      </c>
      <c r="AU299" s="184" t="s">
        <v>83</v>
      </c>
      <c r="AV299" s="13" t="s">
        <v>81</v>
      </c>
      <c r="AW299" s="13" t="s">
        <v>30</v>
      </c>
      <c r="AX299" s="13" t="s">
        <v>73</v>
      </c>
      <c r="AY299" s="184" t="s">
        <v>122</v>
      </c>
    </row>
    <row r="300" s="14" customFormat="1">
      <c r="A300" s="14"/>
      <c r="B300" s="190"/>
      <c r="C300" s="14"/>
      <c r="D300" s="183" t="s">
        <v>145</v>
      </c>
      <c r="E300" s="191" t="s">
        <v>1</v>
      </c>
      <c r="F300" s="192" t="s">
        <v>167</v>
      </c>
      <c r="G300" s="14"/>
      <c r="H300" s="193">
        <v>9</v>
      </c>
      <c r="I300" s="194"/>
      <c r="J300" s="14"/>
      <c r="K300" s="14"/>
      <c r="L300" s="190"/>
      <c r="M300" s="195"/>
      <c r="N300" s="196"/>
      <c r="O300" s="196"/>
      <c r="P300" s="196"/>
      <c r="Q300" s="196"/>
      <c r="R300" s="196"/>
      <c r="S300" s="196"/>
      <c r="T300" s="19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1" t="s">
        <v>145</v>
      </c>
      <c r="AU300" s="191" t="s">
        <v>83</v>
      </c>
      <c r="AV300" s="14" t="s">
        <v>83</v>
      </c>
      <c r="AW300" s="14" t="s">
        <v>30</v>
      </c>
      <c r="AX300" s="14" t="s">
        <v>81</v>
      </c>
      <c r="AY300" s="191" t="s">
        <v>122</v>
      </c>
    </row>
    <row r="301" s="2" customFormat="1" ht="24.15" customHeight="1">
      <c r="A301" s="37"/>
      <c r="B301" s="167"/>
      <c r="C301" s="168" t="s">
        <v>515</v>
      </c>
      <c r="D301" s="168" t="s">
        <v>124</v>
      </c>
      <c r="E301" s="169" t="s">
        <v>516</v>
      </c>
      <c r="F301" s="170" t="s">
        <v>517</v>
      </c>
      <c r="G301" s="171" t="s">
        <v>127</v>
      </c>
      <c r="H301" s="172">
        <v>2</v>
      </c>
      <c r="I301" s="173"/>
      <c r="J301" s="174">
        <f>ROUND(I301*H301,2)</f>
        <v>0</v>
      </c>
      <c r="K301" s="175"/>
      <c r="L301" s="38"/>
      <c r="M301" s="176" t="s">
        <v>1</v>
      </c>
      <c r="N301" s="177" t="s">
        <v>38</v>
      </c>
      <c r="O301" s="76"/>
      <c r="P301" s="178">
        <f>O301*H301</f>
        <v>0</v>
      </c>
      <c r="Q301" s="178">
        <v>0.21734000000000001</v>
      </c>
      <c r="R301" s="178">
        <f>Q301*H301</f>
        <v>0.43468000000000001</v>
      </c>
      <c r="S301" s="178">
        <v>0</v>
      </c>
      <c r="T301" s="17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0" t="s">
        <v>128</v>
      </c>
      <c r="AT301" s="180" t="s">
        <v>124</v>
      </c>
      <c r="AU301" s="180" t="s">
        <v>83</v>
      </c>
      <c r="AY301" s="18" t="s">
        <v>122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18" t="s">
        <v>81</v>
      </c>
      <c r="BK301" s="181">
        <f>ROUND(I301*H301,2)</f>
        <v>0</v>
      </c>
      <c r="BL301" s="18" t="s">
        <v>128</v>
      </c>
      <c r="BM301" s="180" t="s">
        <v>518</v>
      </c>
    </row>
    <row r="302" s="13" customFormat="1">
      <c r="A302" s="13"/>
      <c r="B302" s="182"/>
      <c r="C302" s="13"/>
      <c r="D302" s="183" t="s">
        <v>145</v>
      </c>
      <c r="E302" s="184" t="s">
        <v>1</v>
      </c>
      <c r="F302" s="185" t="s">
        <v>519</v>
      </c>
      <c r="G302" s="13"/>
      <c r="H302" s="184" t="s">
        <v>1</v>
      </c>
      <c r="I302" s="186"/>
      <c r="J302" s="13"/>
      <c r="K302" s="13"/>
      <c r="L302" s="182"/>
      <c r="M302" s="187"/>
      <c r="N302" s="188"/>
      <c r="O302" s="188"/>
      <c r="P302" s="188"/>
      <c r="Q302" s="188"/>
      <c r="R302" s="188"/>
      <c r="S302" s="188"/>
      <c r="T302" s="18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4" t="s">
        <v>145</v>
      </c>
      <c r="AU302" s="184" t="s">
        <v>83</v>
      </c>
      <c r="AV302" s="13" t="s">
        <v>81</v>
      </c>
      <c r="AW302" s="13" t="s">
        <v>30</v>
      </c>
      <c r="AX302" s="13" t="s">
        <v>73</v>
      </c>
      <c r="AY302" s="184" t="s">
        <v>122</v>
      </c>
    </row>
    <row r="303" s="14" customFormat="1">
      <c r="A303" s="14"/>
      <c r="B303" s="190"/>
      <c r="C303" s="14"/>
      <c r="D303" s="183" t="s">
        <v>145</v>
      </c>
      <c r="E303" s="191" t="s">
        <v>1</v>
      </c>
      <c r="F303" s="192" t="s">
        <v>83</v>
      </c>
      <c r="G303" s="14"/>
      <c r="H303" s="193">
        <v>2</v>
      </c>
      <c r="I303" s="194"/>
      <c r="J303" s="14"/>
      <c r="K303" s="14"/>
      <c r="L303" s="190"/>
      <c r="M303" s="195"/>
      <c r="N303" s="196"/>
      <c r="O303" s="196"/>
      <c r="P303" s="196"/>
      <c r="Q303" s="196"/>
      <c r="R303" s="196"/>
      <c r="S303" s="196"/>
      <c r="T303" s="19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1" t="s">
        <v>145</v>
      </c>
      <c r="AU303" s="191" t="s">
        <v>83</v>
      </c>
      <c r="AV303" s="14" t="s">
        <v>83</v>
      </c>
      <c r="AW303" s="14" t="s">
        <v>30</v>
      </c>
      <c r="AX303" s="14" t="s">
        <v>81</v>
      </c>
      <c r="AY303" s="191" t="s">
        <v>122</v>
      </c>
    </row>
    <row r="304" s="2" customFormat="1" ht="24.15" customHeight="1">
      <c r="A304" s="37"/>
      <c r="B304" s="167"/>
      <c r="C304" s="206" t="s">
        <v>520</v>
      </c>
      <c r="D304" s="206" t="s">
        <v>269</v>
      </c>
      <c r="E304" s="207" t="s">
        <v>521</v>
      </c>
      <c r="F304" s="208" t="s">
        <v>522</v>
      </c>
      <c r="G304" s="209" t="s">
        <v>127</v>
      </c>
      <c r="H304" s="210">
        <v>2</v>
      </c>
      <c r="I304" s="211"/>
      <c r="J304" s="212">
        <f>ROUND(I304*H304,2)</f>
        <v>0</v>
      </c>
      <c r="K304" s="213"/>
      <c r="L304" s="214"/>
      <c r="M304" s="215" t="s">
        <v>1</v>
      </c>
      <c r="N304" s="216" t="s">
        <v>38</v>
      </c>
      <c r="O304" s="76"/>
      <c r="P304" s="178">
        <f>O304*H304</f>
        <v>0</v>
      </c>
      <c r="Q304" s="178">
        <v>0.095799999999999996</v>
      </c>
      <c r="R304" s="178">
        <f>Q304*H304</f>
        <v>0.19159999999999999</v>
      </c>
      <c r="S304" s="178">
        <v>0</v>
      </c>
      <c r="T304" s="17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0" t="s">
        <v>163</v>
      </c>
      <c r="AT304" s="180" t="s">
        <v>269</v>
      </c>
      <c r="AU304" s="180" t="s">
        <v>83</v>
      </c>
      <c r="AY304" s="18" t="s">
        <v>122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18" t="s">
        <v>81</v>
      </c>
      <c r="BK304" s="181">
        <f>ROUND(I304*H304,2)</f>
        <v>0</v>
      </c>
      <c r="BL304" s="18" t="s">
        <v>128</v>
      </c>
      <c r="BM304" s="180" t="s">
        <v>523</v>
      </c>
    </row>
    <row r="305" s="2" customFormat="1" ht="24.15" customHeight="1">
      <c r="A305" s="37"/>
      <c r="B305" s="167"/>
      <c r="C305" s="168" t="s">
        <v>524</v>
      </c>
      <c r="D305" s="168" t="s">
        <v>124</v>
      </c>
      <c r="E305" s="169" t="s">
        <v>525</v>
      </c>
      <c r="F305" s="170" t="s">
        <v>526</v>
      </c>
      <c r="G305" s="171" t="s">
        <v>127</v>
      </c>
      <c r="H305" s="172">
        <v>2</v>
      </c>
      <c r="I305" s="173"/>
      <c r="J305" s="174">
        <f>ROUND(I305*H305,2)</f>
        <v>0</v>
      </c>
      <c r="K305" s="175"/>
      <c r="L305" s="38"/>
      <c r="M305" s="176" t="s">
        <v>1</v>
      </c>
      <c r="N305" s="177" t="s">
        <v>38</v>
      </c>
      <c r="O305" s="76"/>
      <c r="P305" s="178">
        <f>O305*H305</f>
        <v>0</v>
      </c>
      <c r="Q305" s="178">
        <v>0</v>
      </c>
      <c r="R305" s="178">
        <f>Q305*H305</f>
        <v>0</v>
      </c>
      <c r="S305" s="178">
        <v>0.20000000000000001</v>
      </c>
      <c r="T305" s="179">
        <f>S305*H305</f>
        <v>0.40000000000000002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0" t="s">
        <v>128</v>
      </c>
      <c r="AT305" s="180" t="s">
        <v>124</v>
      </c>
      <c r="AU305" s="180" t="s">
        <v>83</v>
      </c>
      <c r="AY305" s="18" t="s">
        <v>122</v>
      </c>
      <c r="BE305" s="181">
        <f>IF(N305="základní",J305,0)</f>
        <v>0</v>
      </c>
      <c r="BF305" s="181">
        <f>IF(N305="snížená",J305,0)</f>
        <v>0</v>
      </c>
      <c r="BG305" s="181">
        <f>IF(N305="zákl. přenesená",J305,0)</f>
        <v>0</v>
      </c>
      <c r="BH305" s="181">
        <f>IF(N305="sníž. přenesená",J305,0)</f>
        <v>0</v>
      </c>
      <c r="BI305" s="181">
        <f>IF(N305="nulová",J305,0)</f>
        <v>0</v>
      </c>
      <c r="BJ305" s="18" t="s">
        <v>81</v>
      </c>
      <c r="BK305" s="181">
        <f>ROUND(I305*H305,2)</f>
        <v>0</v>
      </c>
      <c r="BL305" s="18" t="s">
        <v>128</v>
      </c>
      <c r="BM305" s="180" t="s">
        <v>527</v>
      </c>
    </row>
    <row r="306" s="13" customFormat="1">
      <c r="A306" s="13"/>
      <c r="B306" s="182"/>
      <c r="C306" s="13"/>
      <c r="D306" s="183" t="s">
        <v>145</v>
      </c>
      <c r="E306" s="184" t="s">
        <v>1</v>
      </c>
      <c r="F306" s="185" t="s">
        <v>528</v>
      </c>
      <c r="G306" s="13"/>
      <c r="H306" s="184" t="s">
        <v>1</v>
      </c>
      <c r="I306" s="186"/>
      <c r="J306" s="13"/>
      <c r="K306" s="13"/>
      <c r="L306" s="182"/>
      <c r="M306" s="187"/>
      <c r="N306" s="188"/>
      <c r="O306" s="188"/>
      <c r="P306" s="188"/>
      <c r="Q306" s="188"/>
      <c r="R306" s="188"/>
      <c r="S306" s="188"/>
      <c r="T306" s="18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4" t="s">
        <v>145</v>
      </c>
      <c r="AU306" s="184" t="s">
        <v>83</v>
      </c>
      <c r="AV306" s="13" t="s">
        <v>81</v>
      </c>
      <c r="AW306" s="13" t="s">
        <v>30</v>
      </c>
      <c r="AX306" s="13" t="s">
        <v>73</v>
      </c>
      <c r="AY306" s="184" t="s">
        <v>122</v>
      </c>
    </row>
    <row r="307" s="14" customFormat="1">
      <c r="A307" s="14"/>
      <c r="B307" s="190"/>
      <c r="C307" s="14"/>
      <c r="D307" s="183" t="s">
        <v>145</v>
      </c>
      <c r="E307" s="191" t="s">
        <v>1</v>
      </c>
      <c r="F307" s="192" t="s">
        <v>83</v>
      </c>
      <c r="G307" s="14"/>
      <c r="H307" s="193">
        <v>2</v>
      </c>
      <c r="I307" s="194"/>
      <c r="J307" s="14"/>
      <c r="K307" s="14"/>
      <c r="L307" s="190"/>
      <c r="M307" s="195"/>
      <c r="N307" s="196"/>
      <c r="O307" s="196"/>
      <c r="P307" s="196"/>
      <c r="Q307" s="196"/>
      <c r="R307" s="196"/>
      <c r="S307" s="196"/>
      <c r="T307" s="19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1" t="s">
        <v>145</v>
      </c>
      <c r="AU307" s="191" t="s">
        <v>83</v>
      </c>
      <c r="AV307" s="14" t="s">
        <v>83</v>
      </c>
      <c r="AW307" s="14" t="s">
        <v>30</v>
      </c>
      <c r="AX307" s="14" t="s">
        <v>81</v>
      </c>
      <c r="AY307" s="191" t="s">
        <v>122</v>
      </c>
    </row>
    <row r="308" s="2" customFormat="1" ht="16.5" customHeight="1">
      <c r="A308" s="37"/>
      <c r="B308" s="167"/>
      <c r="C308" s="168" t="s">
        <v>529</v>
      </c>
      <c r="D308" s="168" t="s">
        <v>124</v>
      </c>
      <c r="E308" s="169" t="s">
        <v>530</v>
      </c>
      <c r="F308" s="170" t="s">
        <v>531</v>
      </c>
      <c r="G308" s="171" t="s">
        <v>127</v>
      </c>
      <c r="H308" s="172">
        <v>4</v>
      </c>
      <c r="I308" s="173"/>
      <c r="J308" s="174">
        <f>ROUND(I308*H308,2)</f>
        <v>0</v>
      </c>
      <c r="K308" s="175"/>
      <c r="L308" s="38"/>
      <c r="M308" s="176" t="s">
        <v>1</v>
      </c>
      <c r="N308" s="177" t="s">
        <v>38</v>
      </c>
      <c r="O308" s="76"/>
      <c r="P308" s="178">
        <f>O308*H308</f>
        <v>0</v>
      </c>
      <c r="Q308" s="178">
        <v>0.040000000000000001</v>
      </c>
      <c r="R308" s="178">
        <f>Q308*H308</f>
        <v>0.16</v>
      </c>
      <c r="S308" s="178">
        <v>0</v>
      </c>
      <c r="T308" s="17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0" t="s">
        <v>128</v>
      </c>
      <c r="AT308" s="180" t="s">
        <v>124</v>
      </c>
      <c r="AU308" s="180" t="s">
        <v>83</v>
      </c>
      <c r="AY308" s="18" t="s">
        <v>122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18" t="s">
        <v>81</v>
      </c>
      <c r="BK308" s="181">
        <f>ROUND(I308*H308,2)</f>
        <v>0</v>
      </c>
      <c r="BL308" s="18" t="s">
        <v>128</v>
      </c>
      <c r="BM308" s="180" t="s">
        <v>532</v>
      </c>
    </row>
    <row r="309" s="13" customFormat="1">
      <c r="A309" s="13"/>
      <c r="B309" s="182"/>
      <c r="C309" s="13"/>
      <c r="D309" s="183" t="s">
        <v>145</v>
      </c>
      <c r="E309" s="184" t="s">
        <v>1</v>
      </c>
      <c r="F309" s="185" t="s">
        <v>508</v>
      </c>
      <c r="G309" s="13"/>
      <c r="H309" s="184" t="s">
        <v>1</v>
      </c>
      <c r="I309" s="186"/>
      <c r="J309" s="13"/>
      <c r="K309" s="13"/>
      <c r="L309" s="182"/>
      <c r="M309" s="187"/>
      <c r="N309" s="188"/>
      <c r="O309" s="188"/>
      <c r="P309" s="188"/>
      <c r="Q309" s="188"/>
      <c r="R309" s="188"/>
      <c r="S309" s="188"/>
      <c r="T309" s="18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4" t="s">
        <v>145</v>
      </c>
      <c r="AU309" s="184" t="s">
        <v>83</v>
      </c>
      <c r="AV309" s="13" t="s">
        <v>81</v>
      </c>
      <c r="AW309" s="13" t="s">
        <v>30</v>
      </c>
      <c r="AX309" s="13" t="s">
        <v>73</v>
      </c>
      <c r="AY309" s="184" t="s">
        <v>122</v>
      </c>
    </row>
    <row r="310" s="14" customFormat="1">
      <c r="A310" s="14"/>
      <c r="B310" s="190"/>
      <c r="C310" s="14"/>
      <c r="D310" s="183" t="s">
        <v>145</v>
      </c>
      <c r="E310" s="191" t="s">
        <v>1</v>
      </c>
      <c r="F310" s="192" t="s">
        <v>128</v>
      </c>
      <c r="G310" s="14"/>
      <c r="H310" s="193">
        <v>4</v>
      </c>
      <c r="I310" s="194"/>
      <c r="J310" s="14"/>
      <c r="K310" s="14"/>
      <c r="L310" s="190"/>
      <c r="M310" s="195"/>
      <c r="N310" s="196"/>
      <c r="O310" s="196"/>
      <c r="P310" s="196"/>
      <c r="Q310" s="196"/>
      <c r="R310" s="196"/>
      <c r="S310" s="196"/>
      <c r="T310" s="19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1" t="s">
        <v>145</v>
      </c>
      <c r="AU310" s="191" t="s">
        <v>83</v>
      </c>
      <c r="AV310" s="14" t="s">
        <v>83</v>
      </c>
      <c r="AW310" s="14" t="s">
        <v>30</v>
      </c>
      <c r="AX310" s="14" t="s">
        <v>81</v>
      </c>
      <c r="AY310" s="191" t="s">
        <v>122</v>
      </c>
    </row>
    <row r="311" s="2" customFormat="1" ht="16.5" customHeight="1">
      <c r="A311" s="37"/>
      <c r="B311" s="167"/>
      <c r="C311" s="168" t="s">
        <v>533</v>
      </c>
      <c r="D311" s="168" t="s">
        <v>124</v>
      </c>
      <c r="E311" s="169" t="s">
        <v>534</v>
      </c>
      <c r="F311" s="170" t="s">
        <v>535</v>
      </c>
      <c r="G311" s="171" t="s">
        <v>127</v>
      </c>
      <c r="H311" s="172">
        <v>3</v>
      </c>
      <c r="I311" s="173"/>
      <c r="J311" s="174">
        <f>ROUND(I311*H311,2)</f>
        <v>0</v>
      </c>
      <c r="K311" s="175"/>
      <c r="L311" s="38"/>
      <c r="M311" s="176" t="s">
        <v>1</v>
      </c>
      <c r="N311" s="177" t="s">
        <v>38</v>
      </c>
      <c r="O311" s="76"/>
      <c r="P311" s="178">
        <f>O311*H311</f>
        <v>0</v>
      </c>
      <c r="Q311" s="178">
        <v>0.050000000000000003</v>
      </c>
      <c r="R311" s="178">
        <f>Q311*H311</f>
        <v>0.15000000000000002</v>
      </c>
      <c r="S311" s="178">
        <v>0</v>
      </c>
      <c r="T311" s="17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0" t="s">
        <v>128</v>
      </c>
      <c r="AT311" s="180" t="s">
        <v>124</v>
      </c>
      <c r="AU311" s="180" t="s">
        <v>83</v>
      </c>
      <c r="AY311" s="18" t="s">
        <v>122</v>
      </c>
      <c r="BE311" s="181">
        <f>IF(N311="základní",J311,0)</f>
        <v>0</v>
      </c>
      <c r="BF311" s="181">
        <f>IF(N311="snížená",J311,0)</f>
        <v>0</v>
      </c>
      <c r="BG311" s="181">
        <f>IF(N311="zákl. přenesená",J311,0)</f>
        <v>0</v>
      </c>
      <c r="BH311" s="181">
        <f>IF(N311="sníž. přenesená",J311,0)</f>
        <v>0</v>
      </c>
      <c r="BI311" s="181">
        <f>IF(N311="nulová",J311,0)</f>
        <v>0</v>
      </c>
      <c r="BJ311" s="18" t="s">
        <v>81</v>
      </c>
      <c r="BK311" s="181">
        <f>ROUND(I311*H311,2)</f>
        <v>0</v>
      </c>
      <c r="BL311" s="18" t="s">
        <v>128</v>
      </c>
      <c r="BM311" s="180" t="s">
        <v>536</v>
      </c>
    </row>
    <row r="312" s="13" customFormat="1">
      <c r="A312" s="13"/>
      <c r="B312" s="182"/>
      <c r="C312" s="13"/>
      <c r="D312" s="183" t="s">
        <v>145</v>
      </c>
      <c r="E312" s="184" t="s">
        <v>1</v>
      </c>
      <c r="F312" s="185" t="s">
        <v>508</v>
      </c>
      <c r="G312" s="13"/>
      <c r="H312" s="184" t="s">
        <v>1</v>
      </c>
      <c r="I312" s="186"/>
      <c r="J312" s="13"/>
      <c r="K312" s="13"/>
      <c r="L312" s="182"/>
      <c r="M312" s="187"/>
      <c r="N312" s="188"/>
      <c r="O312" s="188"/>
      <c r="P312" s="188"/>
      <c r="Q312" s="188"/>
      <c r="R312" s="188"/>
      <c r="S312" s="188"/>
      <c r="T312" s="18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4" t="s">
        <v>145</v>
      </c>
      <c r="AU312" s="184" t="s">
        <v>83</v>
      </c>
      <c r="AV312" s="13" t="s">
        <v>81</v>
      </c>
      <c r="AW312" s="13" t="s">
        <v>30</v>
      </c>
      <c r="AX312" s="13" t="s">
        <v>73</v>
      </c>
      <c r="AY312" s="184" t="s">
        <v>122</v>
      </c>
    </row>
    <row r="313" s="14" customFormat="1">
      <c r="A313" s="14"/>
      <c r="B313" s="190"/>
      <c r="C313" s="14"/>
      <c r="D313" s="183" t="s">
        <v>145</v>
      </c>
      <c r="E313" s="191" t="s">
        <v>1</v>
      </c>
      <c r="F313" s="192" t="s">
        <v>133</v>
      </c>
      <c r="G313" s="14"/>
      <c r="H313" s="193">
        <v>3</v>
      </c>
      <c r="I313" s="194"/>
      <c r="J313" s="14"/>
      <c r="K313" s="14"/>
      <c r="L313" s="190"/>
      <c r="M313" s="195"/>
      <c r="N313" s="196"/>
      <c r="O313" s="196"/>
      <c r="P313" s="196"/>
      <c r="Q313" s="196"/>
      <c r="R313" s="196"/>
      <c r="S313" s="196"/>
      <c r="T313" s="1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1" t="s">
        <v>145</v>
      </c>
      <c r="AU313" s="191" t="s">
        <v>83</v>
      </c>
      <c r="AV313" s="14" t="s">
        <v>83</v>
      </c>
      <c r="AW313" s="14" t="s">
        <v>30</v>
      </c>
      <c r="AX313" s="14" t="s">
        <v>81</v>
      </c>
      <c r="AY313" s="191" t="s">
        <v>122</v>
      </c>
    </row>
    <row r="314" s="2" customFormat="1" ht="24.15" customHeight="1">
      <c r="A314" s="37"/>
      <c r="B314" s="167"/>
      <c r="C314" s="168" t="s">
        <v>178</v>
      </c>
      <c r="D314" s="168" t="s">
        <v>124</v>
      </c>
      <c r="E314" s="169" t="s">
        <v>537</v>
      </c>
      <c r="F314" s="170" t="s">
        <v>538</v>
      </c>
      <c r="G314" s="171" t="s">
        <v>175</v>
      </c>
      <c r="H314" s="172">
        <v>16.155000000000001</v>
      </c>
      <c r="I314" s="173"/>
      <c r="J314" s="174">
        <f>ROUND(I314*H314,2)</f>
        <v>0</v>
      </c>
      <c r="K314" s="175"/>
      <c r="L314" s="38"/>
      <c r="M314" s="176" t="s">
        <v>1</v>
      </c>
      <c r="N314" s="177" t="s">
        <v>38</v>
      </c>
      <c r="O314" s="76"/>
      <c r="P314" s="178">
        <f>O314*H314</f>
        <v>0</v>
      </c>
      <c r="Q314" s="178">
        <v>2.3010199999999998</v>
      </c>
      <c r="R314" s="178">
        <f>Q314*H314</f>
        <v>37.172978100000002</v>
      </c>
      <c r="S314" s="178">
        <v>0</v>
      </c>
      <c r="T314" s="17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0" t="s">
        <v>128</v>
      </c>
      <c r="AT314" s="180" t="s">
        <v>124</v>
      </c>
      <c r="AU314" s="180" t="s">
        <v>83</v>
      </c>
      <c r="AY314" s="18" t="s">
        <v>122</v>
      </c>
      <c r="BE314" s="181">
        <f>IF(N314="základní",J314,0)</f>
        <v>0</v>
      </c>
      <c r="BF314" s="181">
        <f>IF(N314="snížená",J314,0)</f>
        <v>0</v>
      </c>
      <c r="BG314" s="181">
        <f>IF(N314="zákl. přenesená",J314,0)</f>
        <v>0</v>
      </c>
      <c r="BH314" s="181">
        <f>IF(N314="sníž. přenesená",J314,0)</f>
        <v>0</v>
      </c>
      <c r="BI314" s="181">
        <f>IF(N314="nulová",J314,0)</f>
        <v>0</v>
      </c>
      <c r="BJ314" s="18" t="s">
        <v>81</v>
      </c>
      <c r="BK314" s="181">
        <f>ROUND(I314*H314,2)</f>
        <v>0</v>
      </c>
      <c r="BL314" s="18" t="s">
        <v>128</v>
      </c>
      <c r="BM314" s="180" t="s">
        <v>539</v>
      </c>
    </row>
    <row r="315" s="13" customFormat="1">
      <c r="A315" s="13"/>
      <c r="B315" s="182"/>
      <c r="C315" s="13"/>
      <c r="D315" s="183" t="s">
        <v>145</v>
      </c>
      <c r="E315" s="184" t="s">
        <v>1</v>
      </c>
      <c r="F315" s="185" t="s">
        <v>540</v>
      </c>
      <c r="G315" s="13"/>
      <c r="H315" s="184" t="s">
        <v>1</v>
      </c>
      <c r="I315" s="186"/>
      <c r="J315" s="13"/>
      <c r="K315" s="13"/>
      <c r="L315" s="182"/>
      <c r="M315" s="187"/>
      <c r="N315" s="188"/>
      <c r="O315" s="188"/>
      <c r="P315" s="188"/>
      <c r="Q315" s="188"/>
      <c r="R315" s="188"/>
      <c r="S315" s="188"/>
      <c r="T315" s="18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184" t="s">
        <v>145</v>
      </c>
      <c r="AU315" s="184" t="s">
        <v>83</v>
      </c>
      <c r="AV315" s="13" t="s">
        <v>81</v>
      </c>
      <c r="AW315" s="13" t="s">
        <v>30</v>
      </c>
      <c r="AX315" s="13" t="s">
        <v>73</v>
      </c>
      <c r="AY315" s="184" t="s">
        <v>122</v>
      </c>
    </row>
    <row r="316" s="14" customFormat="1">
      <c r="A316" s="14"/>
      <c r="B316" s="190"/>
      <c r="C316" s="14"/>
      <c r="D316" s="183" t="s">
        <v>145</v>
      </c>
      <c r="E316" s="191" t="s">
        <v>1</v>
      </c>
      <c r="F316" s="192" t="s">
        <v>541</v>
      </c>
      <c r="G316" s="14"/>
      <c r="H316" s="193">
        <v>6.0759999999999996</v>
      </c>
      <c r="I316" s="194"/>
      <c r="J316" s="14"/>
      <c r="K316" s="14"/>
      <c r="L316" s="190"/>
      <c r="M316" s="195"/>
      <c r="N316" s="196"/>
      <c r="O316" s="196"/>
      <c r="P316" s="196"/>
      <c r="Q316" s="196"/>
      <c r="R316" s="196"/>
      <c r="S316" s="196"/>
      <c r="T316" s="19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191" t="s">
        <v>145</v>
      </c>
      <c r="AU316" s="191" t="s">
        <v>83</v>
      </c>
      <c r="AV316" s="14" t="s">
        <v>83</v>
      </c>
      <c r="AW316" s="14" t="s">
        <v>30</v>
      </c>
      <c r="AX316" s="14" t="s">
        <v>73</v>
      </c>
      <c r="AY316" s="191" t="s">
        <v>122</v>
      </c>
    </row>
    <row r="317" s="13" customFormat="1">
      <c r="A317" s="13"/>
      <c r="B317" s="182"/>
      <c r="C317" s="13"/>
      <c r="D317" s="183" t="s">
        <v>145</v>
      </c>
      <c r="E317" s="184" t="s">
        <v>1</v>
      </c>
      <c r="F317" s="185" t="s">
        <v>542</v>
      </c>
      <c r="G317" s="13"/>
      <c r="H317" s="184" t="s">
        <v>1</v>
      </c>
      <c r="I317" s="186"/>
      <c r="J317" s="13"/>
      <c r="K317" s="13"/>
      <c r="L317" s="182"/>
      <c r="M317" s="187"/>
      <c r="N317" s="188"/>
      <c r="O317" s="188"/>
      <c r="P317" s="188"/>
      <c r="Q317" s="188"/>
      <c r="R317" s="188"/>
      <c r="S317" s="188"/>
      <c r="T317" s="18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4" t="s">
        <v>145</v>
      </c>
      <c r="AU317" s="184" t="s">
        <v>83</v>
      </c>
      <c r="AV317" s="13" t="s">
        <v>81</v>
      </c>
      <c r="AW317" s="13" t="s">
        <v>30</v>
      </c>
      <c r="AX317" s="13" t="s">
        <v>73</v>
      </c>
      <c r="AY317" s="184" t="s">
        <v>122</v>
      </c>
    </row>
    <row r="318" s="14" customFormat="1">
      <c r="A318" s="14"/>
      <c r="B318" s="190"/>
      <c r="C318" s="14"/>
      <c r="D318" s="183" t="s">
        <v>145</v>
      </c>
      <c r="E318" s="191" t="s">
        <v>1</v>
      </c>
      <c r="F318" s="192" t="s">
        <v>543</v>
      </c>
      <c r="G318" s="14"/>
      <c r="H318" s="193">
        <v>7.8789999999999996</v>
      </c>
      <c r="I318" s="194"/>
      <c r="J318" s="14"/>
      <c r="K318" s="14"/>
      <c r="L318" s="190"/>
      <c r="M318" s="195"/>
      <c r="N318" s="196"/>
      <c r="O318" s="196"/>
      <c r="P318" s="196"/>
      <c r="Q318" s="196"/>
      <c r="R318" s="196"/>
      <c r="S318" s="196"/>
      <c r="T318" s="19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1" t="s">
        <v>145</v>
      </c>
      <c r="AU318" s="191" t="s">
        <v>83</v>
      </c>
      <c r="AV318" s="14" t="s">
        <v>83</v>
      </c>
      <c r="AW318" s="14" t="s">
        <v>30</v>
      </c>
      <c r="AX318" s="14" t="s">
        <v>73</v>
      </c>
      <c r="AY318" s="191" t="s">
        <v>122</v>
      </c>
    </row>
    <row r="319" s="13" customFormat="1">
      <c r="A319" s="13"/>
      <c r="B319" s="182"/>
      <c r="C319" s="13"/>
      <c r="D319" s="183" t="s">
        <v>145</v>
      </c>
      <c r="E319" s="184" t="s">
        <v>1</v>
      </c>
      <c r="F319" s="185" t="s">
        <v>544</v>
      </c>
      <c r="G319" s="13"/>
      <c r="H319" s="184" t="s">
        <v>1</v>
      </c>
      <c r="I319" s="186"/>
      <c r="J319" s="13"/>
      <c r="K319" s="13"/>
      <c r="L319" s="182"/>
      <c r="M319" s="187"/>
      <c r="N319" s="188"/>
      <c r="O319" s="188"/>
      <c r="P319" s="188"/>
      <c r="Q319" s="188"/>
      <c r="R319" s="188"/>
      <c r="S319" s="188"/>
      <c r="T319" s="18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4" t="s">
        <v>145</v>
      </c>
      <c r="AU319" s="184" t="s">
        <v>83</v>
      </c>
      <c r="AV319" s="13" t="s">
        <v>81</v>
      </c>
      <c r="AW319" s="13" t="s">
        <v>30</v>
      </c>
      <c r="AX319" s="13" t="s">
        <v>73</v>
      </c>
      <c r="AY319" s="184" t="s">
        <v>122</v>
      </c>
    </row>
    <row r="320" s="14" customFormat="1">
      <c r="A320" s="14"/>
      <c r="B320" s="190"/>
      <c r="C320" s="14"/>
      <c r="D320" s="183" t="s">
        <v>145</v>
      </c>
      <c r="E320" s="191" t="s">
        <v>1</v>
      </c>
      <c r="F320" s="192" t="s">
        <v>545</v>
      </c>
      <c r="G320" s="14"/>
      <c r="H320" s="193">
        <v>2.2000000000000002</v>
      </c>
      <c r="I320" s="194"/>
      <c r="J320" s="14"/>
      <c r="K320" s="14"/>
      <c r="L320" s="190"/>
      <c r="M320" s="195"/>
      <c r="N320" s="196"/>
      <c r="O320" s="196"/>
      <c r="P320" s="196"/>
      <c r="Q320" s="196"/>
      <c r="R320" s="196"/>
      <c r="S320" s="196"/>
      <c r="T320" s="19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1" t="s">
        <v>145</v>
      </c>
      <c r="AU320" s="191" t="s">
        <v>83</v>
      </c>
      <c r="AV320" s="14" t="s">
        <v>83</v>
      </c>
      <c r="AW320" s="14" t="s">
        <v>30</v>
      </c>
      <c r="AX320" s="14" t="s">
        <v>73</v>
      </c>
      <c r="AY320" s="191" t="s">
        <v>122</v>
      </c>
    </row>
    <row r="321" s="15" customFormat="1">
      <c r="A321" s="15"/>
      <c r="B321" s="198"/>
      <c r="C321" s="15"/>
      <c r="D321" s="183" t="s">
        <v>145</v>
      </c>
      <c r="E321" s="199" t="s">
        <v>1</v>
      </c>
      <c r="F321" s="200" t="s">
        <v>158</v>
      </c>
      <c r="G321" s="15"/>
      <c r="H321" s="201">
        <v>16.154999999999998</v>
      </c>
      <c r="I321" s="202"/>
      <c r="J321" s="15"/>
      <c r="K321" s="15"/>
      <c r="L321" s="198"/>
      <c r="M321" s="203"/>
      <c r="N321" s="204"/>
      <c r="O321" s="204"/>
      <c r="P321" s="204"/>
      <c r="Q321" s="204"/>
      <c r="R321" s="204"/>
      <c r="S321" s="204"/>
      <c r="T321" s="20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199" t="s">
        <v>145</v>
      </c>
      <c r="AU321" s="199" t="s">
        <v>83</v>
      </c>
      <c r="AV321" s="15" t="s">
        <v>128</v>
      </c>
      <c r="AW321" s="15" t="s">
        <v>30</v>
      </c>
      <c r="AX321" s="15" t="s">
        <v>81</v>
      </c>
      <c r="AY321" s="199" t="s">
        <v>122</v>
      </c>
    </row>
    <row r="322" s="2" customFormat="1" ht="16.5" customHeight="1">
      <c r="A322" s="37"/>
      <c r="B322" s="167"/>
      <c r="C322" s="168" t="s">
        <v>546</v>
      </c>
      <c r="D322" s="168" t="s">
        <v>124</v>
      </c>
      <c r="E322" s="169" t="s">
        <v>547</v>
      </c>
      <c r="F322" s="170" t="s">
        <v>548</v>
      </c>
      <c r="G322" s="171" t="s">
        <v>170</v>
      </c>
      <c r="H322" s="172">
        <v>84</v>
      </c>
      <c r="I322" s="173"/>
      <c r="J322" s="174">
        <f>ROUND(I322*H322,2)</f>
        <v>0</v>
      </c>
      <c r="K322" s="175"/>
      <c r="L322" s="38"/>
      <c r="M322" s="176" t="s">
        <v>1</v>
      </c>
      <c r="N322" s="177" t="s">
        <v>38</v>
      </c>
      <c r="O322" s="76"/>
      <c r="P322" s="178">
        <f>O322*H322</f>
        <v>0</v>
      </c>
      <c r="Q322" s="178">
        <v>0</v>
      </c>
      <c r="R322" s="178">
        <f>Q322*H322</f>
        <v>0</v>
      </c>
      <c r="S322" s="178">
        <v>0</v>
      </c>
      <c r="T322" s="17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0" t="s">
        <v>128</v>
      </c>
      <c r="AT322" s="180" t="s">
        <v>124</v>
      </c>
      <c r="AU322" s="180" t="s">
        <v>83</v>
      </c>
      <c r="AY322" s="18" t="s">
        <v>122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18" t="s">
        <v>81</v>
      </c>
      <c r="BK322" s="181">
        <f>ROUND(I322*H322,2)</f>
        <v>0</v>
      </c>
      <c r="BL322" s="18" t="s">
        <v>128</v>
      </c>
      <c r="BM322" s="180" t="s">
        <v>549</v>
      </c>
    </row>
    <row r="323" s="2" customFormat="1" ht="16.5" customHeight="1">
      <c r="A323" s="37"/>
      <c r="B323" s="167"/>
      <c r="C323" s="168" t="s">
        <v>550</v>
      </c>
      <c r="D323" s="168" t="s">
        <v>124</v>
      </c>
      <c r="E323" s="169" t="s">
        <v>551</v>
      </c>
      <c r="F323" s="170" t="s">
        <v>552</v>
      </c>
      <c r="G323" s="171" t="s">
        <v>170</v>
      </c>
      <c r="H323" s="172">
        <v>84</v>
      </c>
      <c r="I323" s="173"/>
      <c r="J323" s="174">
        <f>ROUND(I323*H323,2)</f>
        <v>0</v>
      </c>
      <c r="K323" s="175"/>
      <c r="L323" s="38"/>
      <c r="M323" s="176" t="s">
        <v>1</v>
      </c>
      <c r="N323" s="177" t="s">
        <v>38</v>
      </c>
      <c r="O323" s="76"/>
      <c r="P323" s="178">
        <f>O323*H323</f>
        <v>0</v>
      </c>
      <c r="Q323" s="178">
        <v>0</v>
      </c>
      <c r="R323" s="178">
        <f>Q323*H323</f>
        <v>0</v>
      </c>
      <c r="S323" s="178">
        <v>0</v>
      </c>
      <c r="T323" s="17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0" t="s">
        <v>128</v>
      </c>
      <c r="AT323" s="180" t="s">
        <v>124</v>
      </c>
      <c r="AU323" s="180" t="s">
        <v>83</v>
      </c>
      <c r="AY323" s="18" t="s">
        <v>122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18" t="s">
        <v>81</v>
      </c>
      <c r="BK323" s="181">
        <f>ROUND(I323*H323,2)</f>
        <v>0</v>
      </c>
      <c r="BL323" s="18" t="s">
        <v>128</v>
      </c>
      <c r="BM323" s="180" t="s">
        <v>553</v>
      </c>
    </row>
    <row r="324" s="2" customFormat="1" ht="16.5" customHeight="1">
      <c r="A324" s="37"/>
      <c r="B324" s="167"/>
      <c r="C324" s="168" t="s">
        <v>554</v>
      </c>
      <c r="D324" s="168" t="s">
        <v>124</v>
      </c>
      <c r="E324" s="169" t="s">
        <v>555</v>
      </c>
      <c r="F324" s="170" t="s">
        <v>556</v>
      </c>
      <c r="G324" s="171" t="s">
        <v>127</v>
      </c>
      <c r="H324" s="172">
        <v>2</v>
      </c>
      <c r="I324" s="173"/>
      <c r="J324" s="174">
        <f>ROUND(I324*H324,2)</f>
        <v>0</v>
      </c>
      <c r="K324" s="175"/>
      <c r="L324" s="38"/>
      <c r="M324" s="176" t="s">
        <v>1</v>
      </c>
      <c r="N324" s="177" t="s">
        <v>38</v>
      </c>
      <c r="O324" s="76"/>
      <c r="P324" s="178">
        <f>O324*H324</f>
        <v>0</v>
      </c>
      <c r="Q324" s="178">
        <v>0</v>
      </c>
      <c r="R324" s="178">
        <f>Q324*H324</f>
        <v>0</v>
      </c>
      <c r="S324" s="178">
        <v>0</v>
      </c>
      <c r="T324" s="17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0" t="s">
        <v>128</v>
      </c>
      <c r="AT324" s="180" t="s">
        <v>124</v>
      </c>
      <c r="AU324" s="180" t="s">
        <v>83</v>
      </c>
      <c r="AY324" s="18" t="s">
        <v>122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18" t="s">
        <v>81</v>
      </c>
      <c r="BK324" s="181">
        <f>ROUND(I324*H324,2)</f>
        <v>0</v>
      </c>
      <c r="BL324" s="18" t="s">
        <v>128</v>
      </c>
      <c r="BM324" s="180" t="s">
        <v>557</v>
      </c>
    </row>
    <row r="325" s="12" customFormat="1" ht="22.8" customHeight="1">
      <c r="A325" s="12"/>
      <c r="B325" s="154"/>
      <c r="C325" s="12"/>
      <c r="D325" s="155" t="s">
        <v>72</v>
      </c>
      <c r="E325" s="165" t="s">
        <v>167</v>
      </c>
      <c r="F325" s="165" t="s">
        <v>558</v>
      </c>
      <c r="G325" s="12"/>
      <c r="H325" s="12"/>
      <c r="I325" s="157"/>
      <c r="J325" s="166">
        <f>BK325</f>
        <v>0</v>
      </c>
      <c r="K325" s="12"/>
      <c r="L325" s="154"/>
      <c r="M325" s="159"/>
      <c r="N325" s="160"/>
      <c r="O325" s="160"/>
      <c r="P325" s="161">
        <f>SUM(P326:P362)</f>
        <v>0</v>
      </c>
      <c r="Q325" s="160"/>
      <c r="R325" s="161">
        <f>SUM(R326:R362)</f>
        <v>413.8323656</v>
      </c>
      <c r="S325" s="160"/>
      <c r="T325" s="162">
        <f>SUM(T326:T362)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55" t="s">
        <v>81</v>
      </c>
      <c r="AT325" s="163" t="s">
        <v>72</v>
      </c>
      <c r="AU325" s="163" t="s">
        <v>81</v>
      </c>
      <c r="AY325" s="155" t="s">
        <v>122</v>
      </c>
      <c r="BK325" s="164">
        <f>SUM(BK326:BK362)</f>
        <v>0</v>
      </c>
    </row>
    <row r="326" s="2" customFormat="1" ht="24.15" customHeight="1">
      <c r="A326" s="37"/>
      <c r="B326" s="167"/>
      <c r="C326" s="168" t="s">
        <v>559</v>
      </c>
      <c r="D326" s="168" t="s">
        <v>124</v>
      </c>
      <c r="E326" s="169" t="s">
        <v>560</v>
      </c>
      <c r="F326" s="170" t="s">
        <v>561</v>
      </c>
      <c r="G326" s="171" t="s">
        <v>170</v>
      </c>
      <c r="H326" s="172">
        <v>36</v>
      </c>
      <c r="I326" s="173"/>
      <c r="J326" s="174">
        <f>ROUND(I326*H326,2)</f>
        <v>0</v>
      </c>
      <c r="K326" s="175"/>
      <c r="L326" s="38"/>
      <c r="M326" s="176" t="s">
        <v>1</v>
      </c>
      <c r="N326" s="177" t="s">
        <v>38</v>
      </c>
      <c r="O326" s="76"/>
      <c r="P326" s="178">
        <f>O326*H326</f>
        <v>0</v>
      </c>
      <c r="Q326" s="178">
        <v>0.2195</v>
      </c>
      <c r="R326" s="178">
        <f>Q326*H326</f>
        <v>7.9020000000000001</v>
      </c>
      <c r="S326" s="178">
        <v>0</v>
      </c>
      <c r="T326" s="17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0" t="s">
        <v>128</v>
      </c>
      <c r="AT326" s="180" t="s">
        <v>124</v>
      </c>
      <c r="AU326" s="180" t="s">
        <v>83</v>
      </c>
      <c r="AY326" s="18" t="s">
        <v>122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18" t="s">
        <v>81</v>
      </c>
      <c r="BK326" s="181">
        <f>ROUND(I326*H326,2)</f>
        <v>0</v>
      </c>
      <c r="BL326" s="18" t="s">
        <v>128</v>
      </c>
      <c r="BM326" s="180" t="s">
        <v>562</v>
      </c>
    </row>
    <row r="327" s="2" customFormat="1" ht="24.15" customHeight="1">
      <c r="A327" s="37"/>
      <c r="B327" s="167"/>
      <c r="C327" s="206" t="s">
        <v>563</v>
      </c>
      <c r="D327" s="206" t="s">
        <v>269</v>
      </c>
      <c r="E327" s="207" t="s">
        <v>564</v>
      </c>
      <c r="F327" s="208" t="s">
        <v>565</v>
      </c>
      <c r="G327" s="209" t="s">
        <v>170</v>
      </c>
      <c r="H327" s="210">
        <v>37.454000000000001</v>
      </c>
      <c r="I327" s="211"/>
      <c r="J327" s="212">
        <f>ROUND(I327*H327,2)</f>
        <v>0</v>
      </c>
      <c r="K327" s="213"/>
      <c r="L327" s="214"/>
      <c r="M327" s="215" t="s">
        <v>1</v>
      </c>
      <c r="N327" s="216" t="s">
        <v>38</v>
      </c>
      <c r="O327" s="76"/>
      <c r="P327" s="178">
        <f>O327*H327</f>
        <v>0</v>
      </c>
      <c r="Q327" s="178">
        <v>0.048300000000000003</v>
      </c>
      <c r="R327" s="178">
        <f>Q327*H327</f>
        <v>1.8090282000000002</v>
      </c>
      <c r="S327" s="178">
        <v>0</v>
      </c>
      <c r="T327" s="17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0" t="s">
        <v>163</v>
      </c>
      <c r="AT327" s="180" t="s">
        <v>269</v>
      </c>
      <c r="AU327" s="180" t="s">
        <v>83</v>
      </c>
      <c r="AY327" s="18" t="s">
        <v>122</v>
      </c>
      <c r="BE327" s="181">
        <f>IF(N327="základní",J327,0)</f>
        <v>0</v>
      </c>
      <c r="BF327" s="181">
        <f>IF(N327="snížená",J327,0)</f>
        <v>0</v>
      </c>
      <c r="BG327" s="181">
        <f>IF(N327="zákl. přenesená",J327,0)</f>
        <v>0</v>
      </c>
      <c r="BH327" s="181">
        <f>IF(N327="sníž. přenesená",J327,0)</f>
        <v>0</v>
      </c>
      <c r="BI327" s="181">
        <f>IF(N327="nulová",J327,0)</f>
        <v>0</v>
      </c>
      <c r="BJ327" s="18" t="s">
        <v>81</v>
      </c>
      <c r="BK327" s="181">
        <f>ROUND(I327*H327,2)</f>
        <v>0</v>
      </c>
      <c r="BL327" s="18" t="s">
        <v>128</v>
      </c>
      <c r="BM327" s="180" t="s">
        <v>566</v>
      </c>
    </row>
    <row r="328" s="14" customFormat="1">
      <c r="A328" s="14"/>
      <c r="B328" s="190"/>
      <c r="C328" s="14"/>
      <c r="D328" s="183" t="s">
        <v>145</v>
      </c>
      <c r="E328" s="191" t="s">
        <v>1</v>
      </c>
      <c r="F328" s="192" t="s">
        <v>567</v>
      </c>
      <c r="G328" s="14"/>
      <c r="H328" s="193">
        <v>36.719999999999999</v>
      </c>
      <c r="I328" s="194"/>
      <c r="J328" s="14"/>
      <c r="K328" s="14"/>
      <c r="L328" s="190"/>
      <c r="M328" s="195"/>
      <c r="N328" s="196"/>
      <c r="O328" s="196"/>
      <c r="P328" s="196"/>
      <c r="Q328" s="196"/>
      <c r="R328" s="196"/>
      <c r="S328" s="196"/>
      <c r="T328" s="19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191" t="s">
        <v>145</v>
      </c>
      <c r="AU328" s="191" t="s">
        <v>83</v>
      </c>
      <c r="AV328" s="14" t="s">
        <v>83</v>
      </c>
      <c r="AW328" s="14" t="s">
        <v>30</v>
      </c>
      <c r="AX328" s="14" t="s">
        <v>81</v>
      </c>
      <c r="AY328" s="191" t="s">
        <v>122</v>
      </c>
    </row>
    <row r="329" s="14" customFormat="1">
      <c r="A329" s="14"/>
      <c r="B329" s="190"/>
      <c r="C329" s="14"/>
      <c r="D329" s="183" t="s">
        <v>145</v>
      </c>
      <c r="E329" s="14"/>
      <c r="F329" s="192" t="s">
        <v>568</v>
      </c>
      <c r="G329" s="14"/>
      <c r="H329" s="193">
        <v>37.454000000000001</v>
      </c>
      <c r="I329" s="194"/>
      <c r="J329" s="14"/>
      <c r="K329" s="14"/>
      <c r="L329" s="190"/>
      <c r="M329" s="195"/>
      <c r="N329" s="196"/>
      <c r="O329" s="196"/>
      <c r="P329" s="196"/>
      <c r="Q329" s="196"/>
      <c r="R329" s="196"/>
      <c r="S329" s="196"/>
      <c r="T329" s="19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1" t="s">
        <v>145</v>
      </c>
      <c r="AU329" s="191" t="s">
        <v>83</v>
      </c>
      <c r="AV329" s="14" t="s">
        <v>83</v>
      </c>
      <c r="AW329" s="14" t="s">
        <v>3</v>
      </c>
      <c r="AX329" s="14" t="s">
        <v>81</v>
      </c>
      <c r="AY329" s="191" t="s">
        <v>122</v>
      </c>
    </row>
    <row r="330" s="2" customFormat="1" ht="33" customHeight="1">
      <c r="A330" s="37"/>
      <c r="B330" s="167"/>
      <c r="C330" s="168" t="s">
        <v>569</v>
      </c>
      <c r="D330" s="168" t="s">
        <v>124</v>
      </c>
      <c r="E330" s="169" t="s">
        <v>570</v>
      </c>
      <c r="F330" s="170" t="s">
        <v>571</v>
      </c>
      <c r="G330" s="171" t="s">
        <v>170</v>
      </c>
      <c r="H330" s="172">
        <v>305</v>
      </c>
      <c r="I330" s="173"/>
      <c r="J330" s="174">
        <f>ROUND(I330*H330,2)</f>
        <v>0</v>
      </c>
      <c r="K330" s="175"/>
      <c r="L330" s="38"/>
      <c r="M330" s="176" t="s">
        <v>1</v>
      </c>
      <c r="N330" s="177" t="s">
        <v>38</v>
      </c>
      <c r="O330" s="76"/>
      <c r="P330" s="178">
        <f>O330*H330</f>
        <v>0</v>
      </c>
      <c r="Q330" s="178">
        <v>0.16850000000000001</v>
      </c>
      <c r="R330" s="178">
        <f>Q330*H330</f>
        <v>51.392500000000005</v>
      </c>
      <c r="S330" s="178">
        <v>0</v>
      </c>
      <c r="T330" s="17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0" t="s">
        <v>128</v>
      </c>
      <c r="AT330" s="180" t="s">
        <v>124</v>
      </c>
      <c r="AU330" s="180" t="s">
        <v>83</v>
      </c>
      <c r="AY330" s="18" t="s">
        <v>122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18" t="s">
        <v>81</v>
      </c>
      <c r="BK330" s="181">
        <f>ROUND(I330*H330,2)</f>
        <v>0</v>
      </c>
      <c r="BL330" s="18" t="s">
        <v>128</v>
      </c>
      <c r="BM330" s="180" t="s">
        <v>572</v>
      </c>
    </row>
    <row r="331" s="13" customFormat="1">
      <c r="A331" s="13"/>
      <c r="B331" s="182"/>
      <c r="C331" s="13"/>
      <c r="D331" s="183" t="s">
        <v>145</v>
      </c>
      <c r="E331" s="184" t="s">
        <v>1</v>
      </c>
      <c r="F331" s="185" t="s">
        <v>573</v>
      </c>
      <c r="G331" s="13"/>
      <c r="H331" s="184" t="s">
        <v>1</v>
      </c>
      <c r="I331" s="186"/>
      <c r="J331" s="13"/>
      <c r="K331" s="13"/>
      <c r="L331" s="182"/>
      <c r="M331" s="187"/>
      <c r="N331" s="188"/>
      <c r="O331" s="188"/>
      <c r="P331" s="188"/>
      <c r="Q331" s="188"/>
      <c r="R331" s="188"/>
      <c r="S331" s="188"/>
      <c r="T331" s="18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4" t="s">
        <v>145</v>
      </c>
      <c r="AU331" s="184" t="s">
        <v>83</v>
      </c>
      <c r="AV331" s="13" t="s">
        <v>81</v>
      </c>
      <c r="AW331" s="13" t="s">
        <v>30</v>
      </c>
      <c r="AX331" s="13" t="s">
        <v>73</v>
      </c>
      <c r="AY331" s="184" t="s">
        <v>122</v>
      </c>
    </row>
    <row r="332" s="14" customFormat="1">
      <c r="A332" s="14"/>
      <c r="B332" s="190"/>
      <c r="C332" s="14"/>
      <c r="D332" s="183" t="s">
        <v>145</v>
      </c>
      <c r="E332" s="191" t="s">
        <v>1</v>
      </c>
      <c r="F332" s="192" t="s">
        <v>574</v>
      </c>
      <c r="G332" s="14"/>
      <c r="H332" s="193">
        <v>12</v>
      </c>
      <c r="I332" s="194"/>
      <c r="J332" s="14"/>
      <c r="K332" s="14"/>
      <c r="L332" s="190"/>
      <c r="M332" s="195"/>
      <c r="N332" s="196"/>
      <c r="O332" s="196"/>
      <c r="P332" s="196"/>
      <c r="Q332" s="196"/>
      <c r="R332" s="196"/>
      <c r="S332" s="196"/>
      <c r="T332" s="19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1" t="s">
        <v>145</v>
      </c>
      <c r="AU332" s="191" t="s">
        <v>83</v>
      </c>
      <c r="AV332" s="14" t="s">
        <v>83</v>
      </c>
      <c r="AW332" s="14" t="s">
        <v>30</v>
      </c>
      <c r="AX332" s="14" t="s">
        <v>73</v>
      </c>
      <c r="AY332" s="191" t="s">
        <v>122</v>
      </c>
    </row>
    <row r="333" s="13" customFormat="1">
      <c r="A333" s="13"/>
      <c r="B333" s="182"/>
      <c r="C333" s="13"/>
      <c r="D333" s="183" t="s">
        <v>145</v>
      </c>
      <c r="E333" s="184" t="s">
        <v>1</v>
      </c>
      <c r="F333" s="185" t="s">
        <v>575</v>
      </c>
      <c r="G333" s="13"/>
      <c r="H333" s="184" t="s">
        <v>1</v>
      </c>
      <c r="I333" s="186"/>
      <c r="J333" s="13"/>
      <c r="K333" s="13"/>
      <c r="L333" s="182"/>
      <c r="M333" s="187"/>
      <c r="N333" s="188"/>
      <c r="O333" s="188"/>
      <c r="P333" s="188"/>
      <c r="Q333" s="188"/>
      <c r="R333" s="188"/>
      <c r="S333" s="188"/>
      <c r="T333" s="18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4" t="s">
        <v>145</v>
      </c>
      <c r="AU333" s="184" t="s">
        <v>83</v>
      </c>
      <c r="AV333" s="13" t="s">
        <v>81</v>
      </c>
      <c r="AW333" s="13" t="s">
        <v>30</v>
      </c>
      <c r="AX333" s="13" t="s">
        <v>73</v>
      </c>
      <c r="AY333" s="184" t="s">
        <v>122</v>
      </c>
    </row>
    <row r="334" s="14" customFormat="1">
      <c r="A334" s="14"/>
      <c r="B334" s="190"/>
      <c r="C334" s="14"/>
      <c r="D334" s="183" t="s">
        <v>145</v>
      </c>
      <c r="E334" s="191" t="s">
        <v>1</v>
      </c>
      <c r="F334" s="192" t="s">
        <v>576</v>
      </c>
      <c r="G334" s="14"/>
      <c r="H334" s="193">
        <v>293</v>
      </c>
      <c r="I334" s="194"/>
      <c r="J334" s="14"/>
      <c r="K334" s="14"/>
      <c r="L334" s="190"/>
      <c r="M334" s="195"/>
      <c r="N334" s="196"/>
      <c r="O334" s="196"/>
      <c r="P334" s="196"/>
      <c r="Q334" s="196"/>
      <c r="R334" s="196"/>
      <c r="S334" s="196"/>
      <c r="T334" s="19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1" t="s">
        <v>145</v>
      </c>
      <c r="AU334" s="191" t="s">
        <v>83</v>
      </c>
      <c r="AV334" s="14" t="s">
        <v>83</v>
      </c>
      <c r="AW334" s="14" t="s">
        <v>30</v>
      </c>
      <c r="AX334" s="14" t="s">
        <v>73</v>
      </c>
      <c r="AY334" s="191" t="s">
        <v>122</v>
      </c>
    </row>
    <row r="335" s="15" customFormat="1">
      <c r="A335" s="15"/>
      <c r="B335" s="198"/>
      <c r="C335" s="15"/>
      <c r="D335" s="183" t="s">
        <v>145</v>
      </c>
      <c r="E335" s="199" t="s">
        <v>1</v>
      </c>
      <c r="F335" s="200" t="s">
        <v>158</v>
      </c>
      <c r="G335" s="15"/>
      <c r="H335" s="201">
        <v>305</v>
      </c>
      <c r="I335" s="202"/>
      <c r="J335" s="15"/>
      <c r="K335" s="15"/>
      <c r="L335" s="198"/>
      <c r="M335" s="203"/>
      <c r="N335" s="204"/>
      <c r="O335" s="204"/>
      <c r="P335" s="204"/>
      <c r="Q335" s="204"/>
      <c r="R335" s="204"/>
      <c r="S335" s="204"/>
      <c r="T335" s="20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199" t="s">
        <v>145</v>
      </c>
      <c r="AU335" s="199" t="s">
        <v>83</v>
      </c>
      <c r="AV335" s="15" t="s">
        <v>128</v>
      </c>
      <c r="AW335" s="15" t="s">
        <v>30</v>
      </c>
      <c r="AX335" s="15" t="s">
        <v>81</v>
      </c>
      <c r="AY335" s="199" t="s">
        <v>122</v>
      </c>
    </row>
    <row r="336" s="2" customFormat="1" ht="16.5" customHeight="1">
      <c r="A336" s="37"/>
      <c r="B336" s="167"/>
      <c r="C336" s="206" t="s">
        <v>577</v>
      </c>
      <c r="D336" s="206" t="s">
        <v>269</v>
      </c>
      <c r="E336" s="207" t="s">
        <v>578</v>
      </c>
      <c r="F336" s="208" t="s">
        <v>579</v>
      </c>
      <c r="G336" s="209" t="s">
        <v>170</v>
      </c>
      <c r="H336" s="210">
        <v>298.86000000000001</v>
      </c>
      <c r="I336" s="211"/>
      <c r="J336" s="212">
        <f>ROUND(I336*H336,2)</f>
        <v>0</v>
      </c>
      <c r="K336" s="213"/>
      <c r="L336" s="214"/>
      <c r="M336" s="215" t="s">
        <v>1</v>
      </c>
      <c r="N336" s="216" t="s">
        <v>38</v>
      </c>
      <c r="O336" s="76"/>
      <c r="P336" s="178">
        <f>O336*H336</f>
        <v>0</v>
      </c>
      <c r="Q336" s="178">
        <v>0.080000000000000002</v>
      </c>
      <c r="R336" s="178">
        <f>Q336*H336</f>
        <v>23.908800000000003</v>
      </c>
      <c r="S336" s="178">
        <v>0</v>
      </c>
      <c r="T336" s="17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80" t="s">
        <v>163</v>
      </c>
      <c r="AT336" s="180" t="s">
        <v>269</v>
      </c>
      <c r="AU336" s="180" t="s">
        <v>83</v>
      </c>
      <c r="AY336" s="18" t="s">
        <v>122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18" t="s">
        <v>81</v>
      </c>
      <c r="BK336" s="181">
        <f>ROUND(I336*H336,2)</f>
        <v>0</v>
      </c>
      <c r="BL336" s="18" t="s">
        <v>128</v>
      </c>
      <c r="BM336" s="180" t="s">
        <v>580</v>
      </c>
    </row>
    <row r="337" s="14" customFormat="1">
      <c r="A337" s="14"/>
      <c r="B337" s="190"/>
      <c r="C337" s="14"/>
      <c r="D337" s="183" t="s">
        <v>145</v>
      </c>
      <c r="E337" s="191" t="s">
        <v>1</v>
      </c>
      <c r="F337" s="192" t="s">
        <v>581</v>
      </c>
      <c r="G337" s="14"/>
      <c r="H337" s="193">
        <v>298.86000000000001</v>
      </c>
      <c r="I337" s="194"/>
      <c r="J337" s="14"/>
      <c r="K337" s="14"/>
      <c r="L337" s="190"/>
      <c r="M337" s="195"/>
      <c r="N337" s="196"/>
      <c r="O337" s="196"/>
      <c r="P337" s="196"/>
      <c r="Q337" s="196"/>
      <c r="R337" s="196"/>
      <c r="S337" s="196"/>
      <c r="T337" s="19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1" t="s">
        <v>145</v>
      </c>
      <c r="AU337" s="191" t="s">
        <v>83</v>
      </c>
      <c r="AV337" s="14" t="s">
        <v>83</v>
      </c>
      <c r="AW337" s="14" t="s">
        <v>30</v>
      </c>
      <c r="AX337" s="14" t="s">
        <v>81</v>
      </c>
      <c r="AY337" s="191" t="s">
        <v>122</v>
      </c>
    </row>
    <row r="338" s="2" customFormat="1" ht="24.15" customHeight="1">
      <c r="A338" s="37"/>
      <c r="B338" s="167"/>
      <c r="C338" s="206" t="s">
        <v>582</v>
      </c>
      <c r="D338" s="206" t="s">
        <v>269</v>
      </c>
      <c r="E338" s="207" t="s">
        <v>583</v>
      </c>
      <c r="F338" s="208" t="s">
        <v>584</v>
      </c>
      <c r="G338" s="209" t="s">
        <v>170</v>
      </c>
      <c r="H338" s="210">
        <v>12.24</v>
      </c>
      <c r="I338" s="211"/>
      <c r="J338" s="212">
        <f>ROUND(I338*H338,2)</f>
        <v>0</v>
      </c>
      <c r="K338" s="213"/>
      <c r="L338" s="214"/>
      <c r="M338" s="215" t="s">
        <v>1</v>
      </c>
      <c r="N338" s="216" t="s">
        <v>38</v>
      </c>
      <c r="O338" s="76"/>
      <c r="P338" s="178">
        <f>O338*H338</f>
        <v>0</v>
      </c>
      <c r="Q338" s="178">
        <v>0.065670000000000006</v>
      </c>
      <c r="R338" s="178">
        <f>Q338*H338</f>
        <v>0.80380080000000009</v>
      </c>
      <c r="S338" s="178">
        <v>0</v>
      </c>
      <c r="T338" s="17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0" t="s">
        <v>163</v>
      </c>
      <c r="AT338" s="180" t="s">
        <v>269</v>
      </c>
      <c r="AU338" s="180" t="s">
        <v>83</v>
      </c>
      <c r="AY338" s="18" t="s">
        <v>122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18" t="s">
        <v>81</v>
      </c>
      <c r="BK338" s="181">
        <f>ROUND(I338*H338,2)</f>
        <v>0</v>
      </c>
      <c r="BL338" s="18" t="s">
        <v>128</v>
      </c>
      <c r="BM338" s="180" t="s">
        <v>585</v>
      </c>
    </row>
    <row r="339" s="14" customFormat="1">
      <c r="A339" s="14"/>
      <c r="B339" s="190"/>
      <c r="C339" s="14"/>
      <c r="D339" s="183" t="s">
        <v>145</v>
      </c>
      <c r="E339" s="191" t="s">
        <v>1</v>
      </c>
      <c r="F339" s="192" t="s">
        <v>586</v>
      </c>
      <c r="G339" s="14"/>
      <c r="H339" s="193">
        <v>12.24</v>
      </c>
      <c r="I339" s="194"/>
      <c r="J339" s="14"/>
      <c r="K339" s="14"/>
      <c r="L339" s="190"/>
      <c r="M339" s="195"/>
      <c r="N339" s="196"/>
      <c r="O339" s="196"/>
      <c r="P339" s="196"/>
      <c r="Q339" s="196"/>
      <c r="R339" s="196"/>
      <c r="S339" s="196"/>
      <c r="T339" s="19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1" t="s">
        <v>145</v>
      </c>
      <c r="AU339" s="191" t="s">
        <v>83</v>
      </c>
      <c r="AV339" s="14" t="s">
        <v>83</v>
      </c>
      <c r="AW339" s="14" t="s">
        <v>30</v>
      </c>
      <c r="AX339" s="14" t="s">
        <v>81</v>
      </c>
      <c r="AY339" s="191" t="s">
        <v>122</v>
      </c>
    </row>
    <row r="340" s="2" customFormat="1" ht="33" customHeight="1">
      <c r="A340" s="37"/>
      <c r="B340" s="167"/>
      <c r="C340" s="168" t="s">
        <v>587</v>
      </c>
      <c r="D340" s="168" t="s">
        <v>124</v>
      </c>
      <c r="E340" s="169" t="s">
        <v>588</v>
      </c>
      <c r="F340" s="170" t="s">
        <v>589</v>
      </c>
      <c r="G340" s="171" t="s">
        <v>170</v>
      </c>
      <c r="H340" s="172">
        <v>638</v>
      </c>
      <c r="I340" s="173"/>
      <c r="J340" s="174">
        <f>ROUND(I340*H340,2)</f>
        <v>0</v>
      </c>
      <c r="K340" s="175"/>
      <c r="L340" s="38"/>
      <c r="M340" s="176" t="s">
        <v>1</v>
      </c>
      <c r="N340" s="177" t="s">
        <v>38</v>
      </c>
      <c r="O340" s="76"/>
      <c r="P340" s="178">
        <f>O340*H340</f>
        <v>0</v>
      </c>
      <c r="Q340" s="178">
        <v>0.14041999999999999</v>
      </c>
      <c r="R340" s="178">
        <f>Q340*H340</f>
        <v>89.587959999999995</v>
      </c>
      <c r="S340" s="178">
        <v>0</v>
      </c>
      <c r="T340" s="17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0" t="s">
        <v>128</v>
      </c>
      <c r="AT340" s="180" t="s">
        <v>124</v>
      </c>
      <c r="AU340" s="180" t="s">
        <v>83</v>
      </c>
      <c r="AY340" s="18" t="s">
        <v>122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18" t="s">
        <v>81</v>
      </c>
      <c r="BK340" s="181">
        <f>ROUND(I340*H340,2)</f>
        <v>0</v>
      </c>
      <c r="BL340" s="18" t="s">
        <v>128</v>
      </c>
      <c r="BM340" s="180" t="s">
        <v>590</v>
      </c>
    </row>
    <row r="341" s="2" customFormat="1" ht="16.5" customHeight="1">
      <c r="A341" s="37"/>
      <c r="B341" s="167"/>
      <c r="C341" s="206" t="s">
        <v>591</v>
      </c>
      <c r="D341" s="206" t="s">
        <v>269</v>
      </c>
      <c r="E341" s="207" t="s">
        <v>592</v>
      </c>
      <c r="F341" s="208" t="s">
        <v>593</v>
      </c>
      <c r="G341" s="209" t="s">
        <v>170</v>
      </c>
      <c r="H341" s="210">
        <v>663.77499999999998</v>
      </c>
      <c r="I341" s="211"/>
      <c r="J341" s="212">
        <f>ROUND(I341*H341,2)</f>
        <v>0</v>
      </c>
      <c r="K341" s="213"/>
      <c r="L341" s="214"/>
      <c r="M341" s="215" t="s">
        <v>1</v>
      </c>
      <c r="N341" s="216" t="s">
        <v>38</v>
      </c>
      <c r="O341" s="76"/>
      <c r="P341" s="178">
        <f>O341*H341</f>
        <v>0</v>
      </c>
      <c r="Q341" s="178">
        <v>0.056120000000000003</v>
      </c>
      <c r="R341" s="178">
        <f>Q341*H341</f>
        <v>37.251052999999999</v>
      </c>
      <c r="S341" s="178">
        <v>0</v>
      </c>
      <c r="T341" s="17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0" t="s">
        <v>163</v>
      </c>
      <c r="AT341" s="180" t="s">
        <v>269</v>
      </c>
      <c r="AU341" s="180" t="s">
        <v>83</v>
      </c>
      <c r="AY341" s="18" t="s">
        <v>122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18" t="s">
        <v>81</v>
      </c>
      <c r="BK341" s="181">
        <f>ROUND(I341*H341,2)</f>
        <v>0</v>
      </c>
      <c r="BL341" s="18" t="s">
        <v>128</v>
      </c>
      <c r="BM341" s="180" t="s">
        <v>594</v>
      </c>
    </row>
    <row r="342" s="14" customFormat="1">
      <c r="A342" s="14"/>
      <c r="B342" s="190"/>
      <c r="C342" s="14"/>
      <c r="D342" s="183" t="s">
        <v>145</v>
      </c>
      <c r="E342" s="191" t="s">
        <v>1</v>
      </c>
      <c r="F342" s="192" t="s">
        <v>595</v>
      </c>
      <c r="G342" s="14"/>
      <c r="H342" s="193">
        <v>650.75999999999999</v>
      </c>
      <c r="I342" s="194"/>
      <c r="J342" s="14"/>
      <c r="K342" s="14"/>
      <c r="L342" s="190"/>
      <c r="M342" s="195"/>
      <c r="N342" s="196"/>
      <c r="O342" s="196"/>
      <c r="P342" s="196"/>
      <c r="Q342" s="196"/>
      <c r="R342" s="196"/>
      <c r="S342" s="196"/>
      <c r="T342" s="19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1" t="s">
        <v>145</v>
      </c>
      <c r="AU342" s="191" t="s">
        <v>83</v>
      </c>
      <c r="AV342" s="14" t="s">
        <v>83</v>
      </c>
      <c r="AW342" s="14" t="s">
        <v>30</v>
      </c>
      <c r="AX342" s="14" t="s">
        <v>81</v>
      </c>
      <c r="AY342" s="191" t="s">
        <v>122</v>
      </c>
    </row>
    <row r="343" s="14" customFormat="1">
      <c r="A343" s="14"/>
      <c r="B343" s="190"/>
      <c r="C343" s="14"/>
      <c r="D343" s="183" t="s">
        <v>145</v>
      </c>
      <c r="E343" s="14"/>
      <c r="F343" s="192" t="s">
        <v>596</v>
      </c>
      <c r="G343" s="14"/>
      <c r="H343" s="193">
        <v>663.77499999999998</v>
      </c>
      <c r="I343" s="194"/>
      <c r="J343" s="14"/>
      <c r="K343" s="14"/>
      <c r="L343" s="190"/>
      <c r="M343" s="195"/>
      <c r="N343" s="196"/>
      <c r="O343" s="196"/>
      <c r="P343" s="196"/>
      <c r="Q343" s="196"/>
      <c r="R343" s="196"/>
      <c r="S343" s="196"/>
      <c r="T343" s="19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1" t="s">
        <v>145</v>
      </c>
      <c r="AU343" s="191" t="s">
        <v>83</v>
      </c>
      <c r="AV343" s="14" t="s">
        <v>83</v>
      </c>
      <c r="AW343" s="14" t="s">
        <v>3</v>
      </c>
      <c r="AX343" s="14" t="s">
        <v>81</v>
      </c>
      <c r="AY343" s="191" t="s">
        <v>122</v>
      </c>
    </row>
    <row r="344" s="2" customFormat="1" ht="24.15" customHeight="1">
      <c r="A344" s="37"/>
      <c r="B344" s="167"/>
      <c r="C344" s="168" t="s">
        <v>597</v>
      </c>
      <c r="D344" s="168" t="s">
        <v>124</v>
      </c>
      <c r="E344" s="169" t="s">
        <v>598</v>
      </c>
      <c r="F344" s="170" t="s">
        <v>599</v>
      </c>
      <c r="G344" s="171" t="s">
        <v>175</v>
      </c>
      <c r="H344" s="172">
        <v>79.040000000000006</v>
      </c>
      <c r="I344" s="173"/>
      <c r="J344" s="174">
        <f>ROUND(I344*H344,2)</f>
        <v>0</v>
      </c>
      <c r="K344" s="175"/>
      <c r="L344" s="38"/>
      <c r="M344" s="176" t="s">
        <v>1</v>
      </c>
      <c r="N344" s="177" t="s">
        <v>38</v>
      </c>
      <c r="O344" s="76"/>
      <c r="P344" s="178">
        <f>O344*H344</f>
        <v>0</v>
      </c>
      <c r="Q344" s="178">
        <v>2.2563399999999998</v>
      </c>
      <c r="R344" s="178">
        <f>Q344*H344</f>
        <v>178.3411136</v>
      </c>
      <c r="S344" s="178">
        <v>0</v>
      </c>
      <c r="T344" s="179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0" t="s">
        <v>128</v>
      </c>
      <c r="AT344" s="180" t="s">
        <v>124</v>
      </c>
      <c r="AU344" s="180" t="s">
        <v>83</v>
      </c>
      <c r="AY344" s="18" t="s">
        <v>122</v>
      </c>
      <c r="BE344" s="181">
        <f>IF(N344="základní",J344,0)</f>
        <v>0</v>
      </c>
      <c r="BF344" s="181">
        <f>IF(N344="snížená",J344,0)</f>
        <v>0</v>
      </c>
      <c r="BG344" s="181">
        <f>IF(N344="zákl. přenesená",J344,0)</f>
        <v>0</v>
      </c>
      <c r="BH344" s="181">
        <f>IF(N344="sníž. přenesená",J344,0)</f>
        <v>0</v>
      </c>
      <c r="BI344" s="181">
        <f>IF(N344="nulová",J344,0)</f>
        <v>0</v>
      </c>
      <c r="BJ344" s="18" t="s">
        <v>81</v>
      </c>
      <c r="BK344" s="181">
        <f>ROUND(I344*H344,2)</f>
        <v>0</v>
      </c>
      <c r="BL344" s="18" t="s">
        <v>128</v>
      </c>
      <c r="BM344" s="180" t="s">
        <v>600</v>
      </c>
    </row>
    <row r="345" s="14" customFormat="1">
      <c r="A345" s="14"/>
      <c r="B345" s="190"/>
      <c r="C345" s="14"/>
      <c r="D345" s="183" t="s">
        <v>145</v>
      </c>
      <c r="E345" s="191" t="s">
        <v>1</v>
      </c>
      <c r="F345" s="192" t="s">
        <v>601</v>
      </c>
      <c r="G345" s="14"/>
      <c r="H345" s="193">
        <v>75.439999999999998</v>
      </c>
      <c r="I345" s="194"/>
      <c r="J345" s="14"/>
      <c r="K345" s="14"/>
      <c r="L345" s="190"/>
      <c r="M345" s="195"/>
      <c r="N345" s="196"/>
      <c r="O345" s="196"/>
      <c r="P345" s="196"/>
      <c r="Q345" s="196"/>
      <c r="R345" s="196"/>
      <c r="S345" s="196"/>
      <c r="T345" s="19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1" t="s">
        <v>145</v>
      </c>
      <c r="AU345" s="191" t="s">
        <v>83</v>
      </c>
      <c r="AV345" s="14" t="s">
        <v>83</v>
      </c>
      <c r="AW345" s="14" t="s">
        <v>30</v>
      </c>
      <c r="AX345" s="14" t="s">
        <v>73</v>
      </c>
      <c r="AY345" s="191" t="s">
        <v>122</v>
      </c>
    </row>
    <row r="346" s="14" customFormat="1">
      <c r="A346" s="14"/>
      <c r="B346" s="190"/>
      <c r="C346" s="14"/>
      <c r="D346" s="183" t="s">
        <v>145</v>
      </c>
      <c r="E346" s="191" t="s">
        <v>1</v>
      </c>
      <c r="F346" s="192" t="s">
        <v>602</v>
      </c>
      <c r="G346" s="14"/>
      <c r="H346" s="193">
        <v>3.6000000000000001</v>
      </c>
      <c r="I346" s="194"/>
      <c r="J346" s="14"/>
      <c r="K346" s="14"/>
      <c r="L346" s="190"/>
      <c r="M346" s="195"/>
      <c r="N346" s="196"/>
      <c r="O346" s="196"/>
      <c r="P346" s="196"/>
      <c r="Q346" s="196"/>
      <c r="R346" s="196"/>
      <c r="S346" s="196"/>
      <c r="T346" s="19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1" t="s">
        <v>145</v>
      </c>
      <c r="AU346" s="191" t="s">
        <v>83</v>
      </c>
      <c r="AV346" s="14" t="s">
        <v>83</v>
      </c>
      <c r="AW346" s="14" t="s">
        <v>30</v>
      </c>
      <c r="AX346" s="14" t="s">
        <v>73</v>
      </c>
      <c r="AY346" s="191" t="s">
        <v>122</v>
      </c>
    </row>
    <row r="347" s="15" customFormat="1">
      <c r="A347" s="15"/>
      <c r="B347" s="198"/>
      <c r="C347" s="15"/>
      <c r="D347" s="183" t="s">
        <v>145</v>
      </c>
      <c r="E347" s="199" t="s">
        <v>1</v>
      </c>
      <c r="F347" s="200" t="s">
        <v>158</v>
      </c>
      <c r="G347" s="15"/>
      <c r="H347" s="201">
        <v>79.040000000000006</v>
      </c>
      <c r="I347" s="202"/>
      <c r="J347" s="15"/>
      <c r="K347" s="15"/>
      <c r="L347" s="198"/>
      <c r="M347" s="203"/>
      <c r="N347" s="204"/>
      <c r="O347" s="204"/>
      <c r="P347" s="204"/>
      <c r="Q347" s="204"/>
      <c r="R347" s="204"/>
      <c r="S347" s="204"/>
      <c r="T347" s="20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199" t="s">
        <v>145</v>
      </c>
      <c r="AU347" s="199" t="s">
        <v>83</v>
      </c>
      <c r="AV347" s="15" t="s">
        <v>128</v>
      </c>
      <c r="AW347" s="15" t="s">
        <v>30</v>
      </c>
      <c r="AX347" s="15" t="s">
        <v>81</v>
      </c>
      <c r="AY347" s="199" t="s">
        <v>122</v>
      </c>
    </row>
    <row r="348" s="2" customFormat="1" ht="24.15" customHeight="1">
      <c r="A348" s="37"/>
      <c r="B348" s="167"/>
      <c r="C348" s="168" t="s">
        <v>147</v>
      </c>
      <c r="D348" s="168" t="s">
        <v>124</v>
      </c>
      <c r="E348" s="169" t="s">
        <v>603</v>
      </c>
      <c r="F348" s="170" t="s">
        <v>604</v>
      </c>
      <c r="G348" s="171" t="s">
        <v>170</v>
      </c>
      <c r="H348" s="172">
        <v>208</v>
      </c>
      <c r="I348" s="173"/>
      <c r="J348" s="174">
        <f>ROUND(I348*H348,2)</f>
        <v>0</v>
      </c>
      <c r="K348" s="175"/>
      <c r="L348" s="38"/>
      <c r="M348" s="176" t="s">
        <v>1</v>
      </c>
      <c r="N348" s="177" t="s">
        <v>38</v>
      </c>
      <c r="O348" s="76"/>
      <c r="P348" s="178">
        <f>O348*H348</f>
        <v>0</v>
      </c>
      <c r="Q348" s="178">
        <v>0.0043</v>
      </c>
      <c r="R348" s="178">
        <f>Q348*H348</f>
        <v>0.89439999999999997</v>
      </c>
      <c r="S348" s="178">
        <v>0</v>
      </c>
      <c r="T348" s="17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0" t="s">
        <v>128</v>
      </c>
      <c r="AT348" s="180" t="s">
        <v>124</v>
      </c>
      <c r="AU348" s="180" t="s">
        <v>83</v>
      </c>
      <c r="AY348" s="18" t="s">
        <v>122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18" t="s">
        <v>81</v>
      </c>
      <c r="BK348" s="181">
        <f>ROUND(I348*H348,2)</f>
        <v>0</v>
      </c>
      <c r="BL348" s="18" t="s">
        <v>128</v>
      </c>
      <c r="BM348" s="180" t="s">
        <v>605</v>
      </c>
    </row>
    <row r="349" s="13" customFormat="1">
      <c r="A349" s="13"/>
      <c r="B349" s="182"/>
      <c r="C349" s="13"/>
      <c r="D349" s="183" t="s">
        <v>145</v>
      </c>
      <c r="E349" s="184" t="s">
        <v>1</v>
      </c>
      <c r="F349" s="185" t="s">
        <v>606</v>
      </c>
      <c r="G349" s="13"/>
      <c r="H349" s="184" t="s">
        <v>1</v>
      </c>
      <c r="I349" s="186"/>
      <c r="J349" s="13"/>
      <c r="K349" s="13"/>
      <c r="L349" s="182"/>
      <c r="M349" s="187"/>
      <c r="N349" s="188"/>
      <c r="O349" s="188"/>
      <c r="P349" s="188"/>
      <c r="Q349" s="188"/>
      <c r="R349" s="188"/>
      <c r="S349" s="188"/>
      <c r="T349" s="18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4" t="s">
        <v>145</v>
      </c>
      <c r="AU349" s="184" t="s">
        <v>83</v>
      </c>
      <c r="AV349" s="13" t="s">
        <v>81</v>
      </c>
      <c r="AW349" s="13" t="s">
        <v>30</v>
      </c>
      <c r="AX349" s="13" t="s">
        <v>73</v>
      </c>
      <c r="AY349" s="184" t="s">
        <v>122</v>
      </c>
    </row>
    <row r="350" s="14" customFormat="1">
      <c r="A350" s="14"/>
      <c r="B350" s="190"/>
      <c r="C350" s="14"/>
      <c r="D350" s="183" t="s">
        <v>145</v>
      </c>
      <c r="E350" s="191" t="s">
        <v>1</v>
      </c>
      <c r="F350" s="192" t="s">
        <v>607</v>
      </c>
      <c r="G350" s="14"/>
      <c r="H350" s="193">
        <v>208</v>
      </c>
      <c r="I350" s="194"/>
      <c r="J350" s="14"/>
      <c r="K350" s="14"/>
      <c r="L350" s="190"/>
      <c r="M350" s="195"/>
      <c r="N350" s="196"/>
      <c r="O350" s="196"/>
      <c r="P350" s="196"/>
      <c r="Q350" s="196"/>
      <c r="R350" s="196"/>
      <c r="S350" s="196"/>
      <c r="T350" s="19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1" t="s">
        <v>145</v>
      </c>
      <c r="AU350" s="191" t="s">
        <v>83</v>
      </c>
      <c r="AV350" s="14" t="s">
        <v>83</v>
      </c>
      <c r="AW350" s="14" t="s">
        <v>30</v>
      </c>
      <c r="AX350" s="14" t="s">
        <v>81</v>
      </c>
      <c r="AY350" s="191" t="s">
        <v>122</v>
      </c>
    </row>
    <row r="351" s="2" customFormat="1" ht="24.15" customHeight="1">
      <c r="A351" s="37"/>
      <c r="B351" s="167"/>
      <c r="C351" s="168" t="s">
        <v>180</v>
      </c>
      <c r="D351" s="168" t="s">
        <v>124</v>
      </c>
      <c r="E351" s="169" t="s">
        <v>608</v>
      </c>
      <c r="F351" s="170" t="s">
        <v>609</v>
      </c>
      <c r="G351" s="171" t="s">
        <v>170</v>
      </c>
      <c r="H351" s="172">
        <v>208</v>
      </c>
      <c r="I351" s="173"/>
      <c r="J351" s="174">
        <f>ROUND(I351*H351,2)</f>
        <v>0</v>
      </c>
      <c r="K351" s="175"/>
      <c r="L351" s="38"/>
      <c r="M351" s="176" t="s">
        <v>1</v>
      </c>
      <c r="N351" s="177" t="s">
        <v>38</v>
      </c>
      <c r="O351" s="76"/>
      <c r="P351" s="178">
        <f>O351*H351</f>
        <v>0</v>
      </c>
      <c r="Q351" s="178">
        <v>0</v>
      </c>
      <c r="R351" s="178">
        <f>Q351*H351</f>
        <v>0</v>
      </c>
      <c r="S351" s="178">
        <v>0</v>
      </c>
      <c r="T351" s="17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0" t="s">
        <v>128</v>
      </c>
      <c r="AT351" s="180" t="s">
        <v>124</v>
      </c>
      <c r="AU351" s="180" t="s">
        <v>83</v>
      </c>
      <c r="AY351" s="18" t="s">
        <v>122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18" t="s">
        <v>81</v>
      </c>
      <c r="BK351" s="181">
        <f>ROUND(I351*H351,2)</f>
        <v>0</v>
      </c>
      <c r="BL351" s="18" t="s">
        <v>128</v>
      </c>
      <c r="BM351" s="180" t="s">
        <v>610</v>
      </c>
    </row>
    <row r="352" s="13" customFormat="1">
      <c r="A352" s="13"/>
      <c r="B352" s="182"/>
      <c r="C352" s="13"/>
      <c r="D352" s="183" t="s">
        <v>145</v>
      </c>
      <c r="E352" s="184" t="s">
        <v>1</v>
      </c>
      <c r="F352" s="185" t="s">
        <v>611</v>
      </c>
      <c r="G352" s="13"/>
      <c r="H352" s="184" t="s">
        <v>1</v>
      </c>
      <c r="I352" s="186"/>
      <c r="J352" s="13"/>
      <c r="K352" s="13"/>
      <c r="L352" s="182"/>
      <c r="M352" s="187"/>
      <c r="N352" s="188"/>
      <c r="O352" s="188"/>
      <c r="P352" s="188"/>
      <c r="Q352" s="188"/>
      <c r="R352" s="188"/>
      <c r="S352" s="188"/>
      <c r="T352" s="18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4" t="s">
        <v>145</v>
      </c>
      <c r="AU352" s="184" t="s">
        <v>83</v>
      </c>
      <c r="AV352" s="13" t="s">
        <v>81</v>
      </c>
      <c r="AW352" s="13" t="s">
        <v>30</v>
      </c>
      <c r="AX352" s="13" t="s">
        <v>73</v>
      </c>
      <c r="AY352" s="184" t="s">
        <v>122</v>
      </c>
    </row>
    <row r="353" s="14" customFormat="1">
      <c r="A353" s="14"/>
      <c r="B353" s="190"/>
      <c r="C353" s="14"/>
      <c r="D353" s="183" t="s">
        <v>145</v>
      </c>
      <c r="E353" s="191" t="s">
        <v>1</v>
      </c>
      <c r="F353" s="192" t="s">
        <v>607</v>
      </c>
      <c r="G353" s="14"/>
      <c r="H353" s="193">
        <v>208</v>
      </c>
      <c r="I353" s="194"/>
      <c r="J353" s="14"/>
      <c r="K353" s="14"/>
      <c r="L353" s="190"/>
      <c r="M353" s="195"/>
      <c r="N353" s="196"/>
      <c r="O353" s="196"/>
      <c r="P353" s="196"/>
      <c r="Q353" s="196"/>
      <c r="R353" s="196"/>
      <c r="S353" s="196"/>
      <c r="T353" s="19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1" t="s">
        <v>145</v>
      </c>
      <c r="AU353" s="191" t="s">
        <v>83</v>
      </c>
      <c r="AV353" s="14" t="s">
        <v>83</v>
      </c>
      <c r="AW353" s="14" t="s">
        <v>30</v>
      </c>
      <c r="AX353" s="14" t="s">
        <v>81</v>
      </c>
      <c r="AY353" s="191" t="s">
        <v>122</v>
      </c>
    </row>
    <row r="354" s="2" customFormat="1" ht="24.15" customHeight="1">
      <c r="A354" s="37"/>
      <c r="B354" s="167"/>
      <c r="C354" s="168" t="s">
        <v>612</v>
      </c>
      <c r="D354" s="168" t="s">
        <v>124</v>
      </c>
      <c r="E354" s="169" t="s">
        <v>613</v>
      </c>
      <c r="F354" s="170" t="s">
        <v>614</v>
      </c>
      <c r="G354" s="171" t="s">
        <v>170</v>
      </c>
      <c r="H354" s="172">
        <v>84</v>
      </c>
      <c r="I354" s="173"/>
      <c r="J354" s="174">
        <f>ROUND(I354*H354,2)</f>
        <v>0</v>
      </c>
      <c r="K354" s="175"/>
      <c r="L354" s="38"/>
      <c r="M354" s="176" t="s">
        <v>1</v>
      </c>
      <c r="N354" s="177" t="s">
        <v>38</v>
      </c>
      <c r="O354" s="76"/>
      <c r="P354" s="178">
        <f>O354*H354</f>
        <v>0</v>
      </c>
      <c r="Q354" s="178">
        <v>0.13095999999999999</v>
      </c>
      <c r="R354" s="178">
        <f>Q354*H354</f>
        <v>11.000639999999999</v>
      </c>
      <c r="S354" s="178">
        <v>0</v>
      </c>
      <c r="T354" s="179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0" t="s">
        <v>128</v>
      </c>
      <c r="AT354" s="180" t="s">
        <v>124</v>
      </c>
      <c r="AU354" s="180" t="s">
        <v>83</v>
      </c>
      <c r="AY354" s="18" t="s">
        <v>122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18" t="s">
        <v>81</v>
      </c>
      <c r="BK354" s="181">
        <f>ROUND(I354*H354,2)</f>
        <v>0</v>
      </c>
      <c r="BL354" s="18" t="s">
        <v>128</v>
      </c>
      <c r="BM354" s="180" t="s">
        <v>615</v>
      </c>
    </row>
    <row r="355" s="13" customFormat="1">
      <c r="A355" s="13"/>
      <c r="B355" s="182"/>
      <c r="C355" s="13"/>
      <c r="D355" s="183" t="s">
        <v>145</v>
      </c>
      <c r="E355" s="184" t="s">
        <v>1</v>
      </c>
      <c r="F355" s="185" t="s">
        <v>616</v>
      </c>
      <c r="G355" s="13"/>
      <c r="H355" s="184" t="s">
        <v>1</v>
      </c>
      <c r="I355" s="186"/>
      <c r="J355" s="13"/>
      <c r="K355" s="13"/>
      <c r="L355" s="182"/>
      <c r="M355" s="187"/>
      <c r="N355" s="188"/>
      <c r="O355" s="188"/>
      <c r="P355" s="188"/>
      <c r="Q355" s="188"/>
      <c r="R355" s="188"/>
      <c r="S355" s="188"/>
      <c r="T355" s="18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4" t="s">
        <v>145</v>
      </c>
      <c r="AU355" s="184" t="s">
        <v>83</v>
      </c>
      <c r="AV355" s="13" t="s">
        <v>81</v>
      </c>
      <c r="AW355" s="13" t="s">
        <v>30</v>
      </c>
      <c r="AX355" s="13" t="s">
        <v>73</v>
      </c>
      <c r="AY355" s="184" t="s">
        <v>122</v>
      </c>
    </row>
    <row r="356" s="14" customFormat="1">
      <c r="A356" s="14"/>
      <c r="B356" s="190"/>
      <c r="C356" s="14"/>
      <c r="D356" s="183" t="s">
        <v>145</v>
      </c>
      <c r="E356" s="191" t="s">
        <v>1</v>
      </c>
      <c r="F356" s="192" t="s">
        <v>529</v>
      </c>
      <c r="G356" s="14"/>
      <c r="H356" s="193">
        <v>84</v>
      </c>
      <c r="I356" s="194"/>
      <c r="J356" s="14"/>
      <c r="K356" s="14"/>
      <c r="L356" s="190"/>
      <c r="M356" s="195"/>
      <c r="N356" s="196"/>
      <c r="O356" s="196"/>
      <c r="P356" s="196"/>
      <c r="Q356" s="196"/>
      <c r="R356" s="196"/>
      <c r="S356" s="196"/>
      <c r="T356" s="19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1" t="s">
        <v>145</v>
      </c>
      <c r="AU356" s="191" t="s">
        <v>83</v>
      </c>
      <c r="AV356" s="14" t="s">
        <v>83</v>
      </c>
      <c r="AW356" s="14" t="s">
        <v>30</v>
      </c>
      <c r="AX356" s="14" t="s">
        <v>81</v>
      </c>
      <c r="AY356" s="191" t="s">
        <v>122</v>
      </c>
    </row>
    <row r="357" s="2" customFormat="1" ht="21.75" customHeight="1">
      <c r="A357" s="37"/>
      <c r="B357" s="167"/>
      <c r="C357" s="206" t="s">
        <v>252</v>
      </c>
      <c r="D357" s="206" t="s">
        <v>269</v>
      </c>
      <c r="E357" s="207" t="s">
        <v>617</v>
      </c>
      <c r="F357" s="208" t="s">
        <v>618</v>
      </c>
      <c r="G357" s="209" t="s">
        <v>127</v>
      </c>
      <c r="H357" s="210">
        <v>84.840000000000003</v>
      </c>
      <c r="I357" s="211"/>
      <c r="J357" s="212">
        <f>ROUND(I357*H357,2)</f>
        <v>0</v>
      </c>
      <c r="K357" s="213"/>
      <c r="L357" s="214"/>
      <c r="M357" s="215" t="s">
        <v>1</v>
      </c>
      <c r="N357" s="216" t="s">
        <v>38</v>
      </c>
      <c r="O357" s="76"/>
      <c r="P357" s="178">
        <f>O357*H357</f>
        <v>0</v>
      </c>
      <c r="Q357" s="178">
        <v>0.058999999999999997</v>
      </c>
      <c r="R357" s="178">
        <f>Q357*H357</f>
        <v>5.00556</v>
      </c>
      <c r="S357" s="178">
        <v>0</v>
      </c>
      <c r="T357" s="17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0" t="s">
        <v>163</v>
      </c>
      <c r="AT357" s="180" t="s">
        <v>269</v>
      </c>
      <c r="AU357" s="180" t="s">
        <v>83</v>
      </c>
      <c r="AY357" s="18" t="s">
        <v>122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18" t="s">
        <v>81</v>
      </c>
      <c r="BK357" s="181">
        <f>ROUND(I357*H357,2)</f>
        <v>0</v>
      </c>
      <c r="BL357" s="18" t="s">
        <v>128</v>
      </c>
      <c r="BM357" s="180" t="s">
        <v>619</v>
      </c>
    </row>
    <row r="358" s="14" customFormat="1">
      <c r="A358" s="14"/>
      <c r="B358" s="190"/>
      <c r="C358" s="14"/>
      <c r="D358" s="183" t="s">
        <v>145</v>
      </c>
      <c r="E358" s="191" t="s">
        <v>1</v>
      </c>
      <c r="F358" s="192" t="s">
        <v>620</v>
      </c>
      <c r="G358" s="14"/>
      <c r="H358" s="193">
        <v>84.840000000000003</v>
      </c>
      <c r="I358" s="194"/>
      <c r="J358" s="14"/>
      <c r="K358" s="14"/>
      <c r="L358" s="190"/>
      <c r="M358" s="195"/>
      <c r="N358" s="196"/>
      <c r="O358" s="196"/>
      <c r="P358" s="196"/>
      <c r="Q358" s="196"/>
      <c r="R358" s="196"/>
      <c r="S358" s="196"/>
      <c r="T358" s="19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1" t="s">
        <v>145</v>
      </c>
      <c r="AU358" s="191" t="s">
        <v>83</v>
      </c>
      <c r="AV358" s="14" t="s">
        <v>83</v>
      </c>
      <c r="AW358" s="14" t="s">
        <v>30</v>
      </c>
      <c r="AX358" s="14" t="s">
        <v>81</v>
      </c>
      <c r="AY358" s="191" t="s">
        <v>122</v>
      </c>
    </row>
    <row r="359" s="2" customFormat="1" ht="16.5" customHeight="1">
      <c r="A359" s="37"/>
      <c r="B359" s="167"/>
      <c r="C359" s="206" t="s">
        <v>621</v>
      </c>
      <c r="D359" s="206" t="s">
        <v>269</v>
      </c>
      <c r="E359" s="207" t="s">
        <v>622</v>
      </c>
      <c r="F359" s="208" t="s">
        <v>623</v>
      </c>
      <c r="G359" s="209" t="s">
        <v>127</v>
      </c>
      <c r="H359" s="210">
        <v>169.68000000000001</v>
      </c>
      <c r="I359" s="211"/>
      <c r="J359" s="212">
        <f>ROUND(I359*H359,2)</f>
        <v>0</v>
      </c>
      <c r="K359" s="213"/>
      <c r="L359" s="214"/>
      <c r="M359" s="215" t="s">
        <v>1</v>
      </c>
      <c r="N359" s="216" t="s">
        <v>38</v>
      </c>
      <c r="O359" s="76"/>
      <c r="P359" s="178">
        <f>O359*H359</f>
        <v>0</v>
      </c>
      <c r="Q359" s="178">
        <v>0.014999999999999999</v>
      </c>
      <c r="R359" s="178">
        <f>Q359*H359</f>
        <v>2.5451999999999999</v>
      </c>
      <c r="S359" s="178">
        <v>0</v>
      </c>
      <c r="T359" s="17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0" t="s">
        <v>163</v>
      </c>
      <c r="AT359" s="180" t="s">
        <v>269</v>
      </c>
      <c r="AU359" s="180" t="s">
        <v>83</v>
      </c>
      <c r="AY359" s="18" t="s">
        <v>122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18" t="s">
        <v>81</v>
      </c>
      <c r="BK359" s="181">
        <f>ROUND(I359*H359,2)</f>
        <v>0</v>
      </c>
      <c r="BL359" s="18" t="s">
        <v>128</v>
      </c>
      <c r="BM359" s="180" t="s">
        <v>624</v>
      </c>
    </row>
    <row r="360" s="14" customFormat="1">
      <c r="A360" s="14"/>
      <c r="B360" s="190"/>
      <c r="C360" s="14"/>
      <c r="D360" s="183" t="s">
        <v>145</v>
      </c>
      <c r="E360" s="191" t="s">
        <v>1</v>
      </c>
      <c r="F360" s="192" t="s">
        <v>625</v>
      </c>
      <c r="G360" s="14"/>
      <c r="H360" s="193">
        <v>169.68000000000001</v>
      </c>
      <c r="I360" s="194"/>
      <c r="J360" s="14"/>
      <c r="K360" s="14"/>
      <c r="L360" s="190"/>
      <c r="M360" s="195"/>
      <c r="N360" s="196"/>
      <c r="O360" s="196"/>
      <c r="P360" s="196"/>
      <c r="Q360" s="196"/>
      <c r="R360" s="196"/>
      <c r="S360" s="196"/>
      <c r="T360" s="19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1" t="s">
        <v>145</v>
      </c>
      <c r="AU360" s="191" t="s">
        <v>83</v>
      </c>
      <c r="AV360" s="14" t="s">
        <v>83</v>
      </c>
      <c r="AW360" s="14" t="s">
        <v>30</v>
      </c>
      <c r="AX360" s="14" t="s">
        <v>81</v>
      </c>
      <c r="AY360" s="191" t="s">
        <v>122</v>
      </c>
    </row>
    <row r="361" s="2" customFormat="1" ht="24.15" customHeight="1">
      <c r="A361" s="37"/>
      <c r="B361" s="167"/>
      <c r="C361" s="168" t="s">
        <v>626</v>
      </c>
      <c r="D361" s="168" t="s">
        <v>124</v>
      </c>
      <c r="E361" s="169" t="s">
        <v>627</v>
      </c>
      <c r="F361" s="170" t="s">
        <v>628</v>
      </c>
      <c r="G361" s="171" t="s">
        <v>170</v>
      </c>
      <c r="H361" s="172">
        <v>11</v>
      </c>
      <c r="I361" s="173"/>
      <c r="J361" s="174">
        <f>ROUND(I361*H361,2)</f>
        <v>0</v>
      </c>
      <c r="K361" s="175"/>
      <c r="L361" s="38"/>
      <c r="M361" s="176" t="s">
        <v>1</v>
      </c>
      <c r="N361" s="177" t="s">
        <v>38</v>
      </c>
      <c r="O361" s="76"/>
      <c r="P361" s="178">
        <f>O361*H361</f>
        <v>0</v>
      </c>
      <c r="Q361" s="178">
        <v>0.29221000000000003</v>
      </c>
      <c r="R361" s="178">
        <f>Q361*H361</f>
        <v>3.2143100000000002</v>
      </c>
      <c r="S361" s="178">
        <v>0</v>
      </c>
      <c r="T361" s="17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0" t="s">
        <v>128</v>
      </c>
      <c r="AT361" s="180" t="s">
        <v>124</v>
      </c>
      <c r="AU361" s="180" t="s">
        <v>83</v>
      </c>
      <c r="AY361" s="18" t="s">
        <v>122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18" t="s">
        <v>81</v>
      </c>
      <c r="BK361" s="181">
        <f>ROUND(I361*H361,2)</f>
        <v>0</v>
      </c>
      <c r="BL361" s="18" t="s">
        <v>128</v>
      </c>
      <c r="BM361" s="180" t="s">
        <v>629</v>
      </c>
    </row>
    <row r="362" s="2" customFormat="1" ht="24.15" customHeight="1">
      <c r="A362" s="37"/>
      <c r="B362" s="167"/>
      <c r="C362" s="206" t="s">
        <v>364</v>
      </c>
      <c r="D362" s="206" t="s">
        <v>269</v>
      </c>
      <c r="E362" s="207" t="s">
        <v>630</v>
      </c>
      <c r="F362" s="208" t="s">
        <v>631</v>
      </c>
      <c r="G362" s="209" t="s">
        <v>170</v>
      </c>
      <c r="H362" s="210">
        <v>11</v>
      </c>
      <c r="I362" s="211"/>
      <c r="J362" s="212">
        <f>ROUND(I362*H362,2)</f>
        <v>0</v>
      </c>
      <c r="K362" s="213"/>
      <c r="L362" s="214"/>
      <c r="M362" s="215" t="s">
        <v>1</v>
      </c>
      <c r="N362" s="216" t="s">
        <v>38</v>
      </c>
      <c r="O362" s="76"/>
      <c r="P362" s="178">
        <f>O362*H362</f>
        <v>0</v>
      </c>
      <c r="Q362" s="178">
        <v>0.016</v>
      </c>
      <c r="R362" s="178">
        <f>Q362*H362</f>
        <v>0.17599999999999999</v>
      </c>
      <c r="S362" s="178">
        <v>0</v>
      </c>
      <c r="T362" s="17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0" t="s">
        <v>163</v>
      </c>
      <c r="AT362" s="180" t="s">
        <v>269</v>
      </c>
      <c r="AU362" s="180" t="s">
        <v>83</v>
      </c>
      <c r="AY362" s="18" t="s">
        <v>122</v>
      </c>
      <c r="BE362" s="181">
        <f>IF(N362="základní",J362,0)</f>
        <v>0</v>
      </c>
      <c r="BF362" s="181">
        <f>IF(N362="snížená",J362,0)</f>
        <v>0</v>
      </c>
      <c r="BG362" s="181">
        <f>IF(N362="zákl. přenesená",J362,0)</f>
        <v>0</v>
      </c>
      <c r="BH362" s="181">
        <f>IF(N362="sníž. přenesená",J362,0)</f>
        <v>0</v>
      </c>
      <c r="BI362" s="181">
        <f>IF(N362="nulová",J362,0)</f>
        <v>0</v>
      </c>
      <c r="BJ362" s="18" t="s">
        <v>81</v>
      </c>
      <c r="BK362" s="181">
        <f>ROUND(I362*H362,2)</f>
        <v>0</v>
      </c>
      <c r="BL362" s="18" t="s">
        <v>128</v>
      </c>
      <c r="BM362" s="180" t="s">
        <v>632</v>
      </c>
    </row>
    <row r="363" s="12" customFormat="1" ht="22.8" customHeight="1">
      <c r="A363" s="12"/>
      <c r="B363" s="154"/>
      <c r="C363" s="12"/>
      <c r="D363" s="155" t="s">
        <v>72</v>
      </c>
      <c r="E363" s="165" t="s">
        <v>633</v>
      </c>
      <c r="F363" s="165" t="s">
        <v>634</v>
      </c>
      <c r="G363" s="12"/>
      <c r="H363" s="12"/>
      <c r="I363" s="157"/>
      <c r="J363" s="166">
        <f>BK363</f>
        <v>0</v>
      </c>
      <c r="K363" s="12"/>
      <c r="L363" s="154"/>
      <c r="M363" s="159"/>
      <c r="N363" s="160"/>
      <c r="O363" s="160"/>
      <c r="P363" s="161">
        <f>SUM(P364:P375)</f>
        <v>0</v>
      </c>
      <c r="Q363" s="160"/>
      <c r="R363" s="161">
        <f>SUM(R364:R375)</f>
        <v>0</v>
      </c>
      <c r="S363" s="160"/>
      <c r="T363" s="162">
        <f>SUM(T364:T375)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55" t="s">
        <v>81</v>
      </c>
      <c r="AT363" s="163" t="s">
        <v>72</v>
      </c>
      <c r="AU363" s="163" t="s">
        <v>81</v>
      </c>
      <c r="AY363" s="155" t="s">
        <v>122</v>
      </c>
      <c r="BK363" s="164">
        <f>SUM(BK364:BK375)</f>
        <v>0</v>
      </c>
    </row>
    <row r="364" s="2" customFormat="1" ht="16.5" customHeight="1">
      <c r="A364" s="37"/>
      <c r="B364" s="167"/>
      <c r="C364" s="168" t="s">
        <v>635</v>
      </c>
      <c r="D364" s="168" t="s">
        <v>124</v>
      </c>
      <c r="E364" s="169" t="s">
        <v>636</v>
      </c>
      <c r="F364" s="170" t="s">
        <v>637</v>
      </c>
      <c r="G364" s="171" t="s">
        <v>238</v>
      </c>
      <c r="H364" s="172">
        <v>1251.1800000000001</v>
      </c>
      <c r="I364" s="173"/>
      <c r="J364" s="174">
        <f>ROUND(I364*H364,2)</f>
        <v>0</v>
      </c>
      <c r="K364" s="175"/>
      <c r="L364" s="38"/>
      <c r="M364" s="176" t="s">
        <v>1</v>
      </c>
      <c r="N364" s="177" t="s">
        <v>38</v>
      </c>
      <c r="O364" s="76"/>
      <c r="P364" s="178">
        <f>O364*H364</f>
        <v>0</v>
      </c>
      <c r="Q364" s="178">
        <v>0</v>
      </c>
      <c r="R364" s="178">
        <f>Q364*H364</f>
        <v>0</v>
      </c>
      <c r="S364" s="178">
        <v>0</v>
      </c>
      <c r="T364" s="17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0" t="s">
        <v>128</v>
      </c>
      <c r="AT364" s="180" t="s">
        <v>124</v>
      </c>
      <c r="AU364" s="180" t="s">
        <v>83</v>
      </c>
      <c r="AY364" s="18" t="s">
        <v>122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18" t="s">
        <v>81</v>
      </c>
      <c r="BK364" s="181">
        <f>ROUND(I364*H364,2)</f>
        <v>0</v>
      </c>
      <c r="BL364" s="18" t="s">
        <v>128</v>
      </c>
      <c r="BM364" s="180" t="s">
        <v>638</v>
      </c>
    </row>
    <row r="365" s="2" customFormat="1" ht="24.15" customHeight="1">
      <c r="A365" s="37"/>
      <c r="B365" s="167"/>
      <c r="C365" s="168" t="s">
        <v>639</v>
      </c>
      <c r="D365" s="168" t="s">
        <v>124</v>
      </c>
      <c r="E365" s="169" t="s">
        <v>640</v>
      </c>
      <c r="F365" s="170" t="s">
        <v>641</v>
      </c>
      <c r="G365" s="171" t="s">
        <v>238</v>
      </c>
      <c r="H365" s="172">
        <v>11260.620000000001</v>
      </c>
      <c r="I365" s="173"/>
      <c r="J365" s="174">
        <f>ROUND(I365*H365,2)</f>
        <v>0</v>
      </c>
      <c r="K365" s="175"/>
      <c r="L365" s="38"/>
      <c r="M365" s="176" t="s">
        <v>1</v>
      </c>
      <c r="N365" s="177" t="s">
        <v>38</v>
      </c>
      <c r="O365" s="76"/>
      <c r="P365" s="178">
        <f>O365*H365</f>
        <v>0</v>
      </c>
      <c r="Q365" s="178">
        <v>0</v>
      </c>
      <c r="R365" s="178">
        <f>Q365*H365</f>
        <v>0</v>
      </c>
      <c r="S365" s="178">
        <v>0</v>
      </c>
      <c r="T365" s="17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0" t="s">
        <v>128</v>
      </c>
      <c r="AT365" s="180" t="s">
        <v>124</v>
      </c>
      <c r="AU365" s="180" t="s">
        <v>83</v>
      </c>
      <c r="AY365" s="18" t="s">
        <v>122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18" t="s">
        <v>81</v>
      </c>
      <c r="BK365" s="181">
        <f>ROUND(I365*H365,2)</f>
        <v>0</v>
      </c>
      <c r="BL365" s="18" t="s">
        <v>128</v>
      </c>
      <c r="BM365" s="180" t="s">
        <v>642</v>
      </c>
    </row>
    <row r="366" s="14" customFormat="1">
      <c r="A366" s="14"/>
      <c r="B366" s="190"/>
      <c r="C366" s="14"/>
      <c r="D366" s="183" t="s">
        <v>145</v>
      </c>
      <c r="E366" s="14"/>
      <c r="F366" s="192" t="s">
        <v>643</v>
      </c>
      <c r="G366" s="14"/>
      <c r="H366" s="193">
        <v>11260.620000000001</v>
      </c>
      <c r="I366" s="194"/>
      <c r="J366" s="14"/>
      <c r="K366" s="14"/>
      <c r="L366" s="190"/>
      <c r="M366" s="195"/>
      <c r="N366" s="196"/>
      <c r="O366" s="196"/>
      <c r="P366" s="196"/>
      <c r="Q366" s="196"/>
      <c r="R366" s="196"/>
      <c r="S366" s="196"/>
      <c r="T366" s="19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1" t="s">
        <v>145</v>
      </c>
      <c r="AU366" s="191" t="s">
        <v>83</v>
      </c>
      <c r="AV366" s="14" t="s">
        <v>83</v>
      </c>
      <c r="AW366" s="14" t="s">
        <v>3</v>
      </c>
      <c r="AX366" s="14" t="s">
        <v>81</v>
      </c>
      <c r="AY366" s="191" t="s">
        <v>122</v>
      </c>
    </row>
    <row r="367" s="2" customFormat="1" ht="37.8" customHeight="1">
      <c r="A367" s="37"/>
      <c r="B367" s="167"/>
      <c r="C367" s="168" t="s">
        <v>644</v>
      </c>
      <c r="D367" s="168" t="s">
        <v>124</v>
      </c>
      <c r="E367" s="169" t="s">
        <v>645</v>
      </c>
      <c r="F367" s="170" t="s">
        <v>646</v>
      </c>
      <c r="G367" s="171" t="s">
        <v>238</v>
      </c>
      <c r="H367" s="172">
        <v>573.48000000000002</v>
      </c>
      <c r="I367" s="173"/>
      <c r="J367" s="174">
        <f>ROUND(I367*H367,2)</f>
        <v>0</v>
      </c>
      <c r="K367" s="175"/>
      <c r="L367" s="38"/>
      <c r="M367" s="176" t="s">
        <v>1</v>
      </c>
      <c r="N367" s="177" t="s">
        <v>38</v>
      </c>
      <c r="O367" s="76"/>
      <c r="P367" s="178">
        <f>O367*H367</f>
        <v>0</v>
      </c>
      <c r="Q367" s="178">
        <v>0</v>
      </c>
      <c r="R367" s="178">
        <f>Q367*H367</f>
        <v>0</v>
      </c>
      <c r="S367" s="178">
        <v>0</v>
      </c>
      <c r="T367" s="17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0" t="s">
        <v>128</v>
      </c>
      <c r="AT367" s="180" t="s">
        <v>124</v>
      </c>
      <c r="AU367" s="180" t="s">
        <v>83</v>
      </c>
      <c r="AY367" s="18" t="s">
        <v>122</v>
      </c>
      <c r="BE367" s="181">
        <f>IF(N367="základní",J367,0)</f>
        <v>0</v>
      </c>
      <c r="BF367" s="181">
        <f>IF(N367="snížená",J367,0)</f>
        <v>0</v>
      </c>
      <c r="BG367" s="181">
        <f>IF(N367="zákl. přenesená",J367,0)</f>
        <v>0</v>
      </c>
      <c r="BH367" s="181">
        <f>IF(N367="sníž. přenesená",J367,0)</f>
        <v>0</v>
      </c>
      <c r="BI367" s="181">
        <f>IF(N367="nulová",J367,0)</f>
        <v>0</v>
      </c>
      <c r="BJ367" s="18" t="s">
        <v>81</v>
      </c>
      <c r="BK367" s="181">
        <f>ROUND(I367*H367,2)</f>
        <v>0</v>
      </c>
      <c r="BL367" s="18" t="s">
        <v>128</v>
      </c>
      <c r="BM367" s="180" t="s">
        <v>647</v>
      </c>
    </row>
    <row r="368" s="14" customFormat="1">
      <c r="A368" s="14"/>
      <c r="B368" s="190"/>
      <c r="C368" s="14"/>
      <c r="D368" s="183" t="s">
        <v>145</v>
      </c>
      <c r="E368" s="191" t="s">
        <v>1</v>
      </c>
      <c r="F368" s="192" t="s">
        <v>648</v>
      </c>
      <c r="G368" s="14"/>
      <c r="H368" s="193">
        <v>573.48000000000002</v>
      </c>
      <c r="I368" s="194"/>
      <c r="J368" s="14"/>
      <c r="K368" s="14"/>
      <c r="L368" s="190"/>
      <c r="M368" s="195"/>
      <c r="N368" s="196"/>
      <c r="O368" s="196"/>
      <c r="P368" s="196"/>
      <c r="Q368" s="196"/>
      <c r="R368" s="196"/>
      <c r="S368" s="196"/>
      <c r="T368" s="19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1" t="s">
        <v>145</v>
      </c>
      <c r="AU368" s="191" t="s">
        <v>83</v>
      </c>
      <c r="AV368" s="14" t="s">
        <v>83</v>
      </c>
      <c r="AW368" s="14" t="s">
        <v>30</v>
      </c>
      <c r="AX368" s="14" t="s">
        <v>81</v>
      </c>
      <c r="AY368" s="191" t="s">
        <v>122</v>
      </c>
    </row>
    <row r="369" s="2" customFormat="1" ht="37.8" customHeight="1">
      <c r="A369" s="37"/>
      <c r="B369" s="167"/>
      <c r="C369" s="168" t="s">
        <v>649</v>
      </c>
      <c r="D369" s="168" t="s">
        <v>124</v>
      </c>
      <c r="E369" s="169" t="s">
        <v>650</v>
      </c>
      <c r="F369" s="170" t="s">
        <v>651</v>
      </c>
      <c r="G369" s="171" t="s">
        <v>238</v>
      </c>
      <c r="H369" s="172">
        <v>41.649999999999999</v>
      </c>
      <c r="I369" s="173"/>
      <c r="J369" s="174">
        <f>ROUND(I369*H369,2)</f>
        <v>0</v>
      </c>
      <c r="K369" s="175"/>
      <c r="L369" s="38"/>
      <c r="M369" s="176" t="s">
        <v>1</v>
      </c>
      <c r="N369" s="177" t="s">
        <v>38</v>
      </c>
      <c r="O369" s="76"/>
      <c r="P369" s="178">
        <f>O369*H369</f>
        <v>0</v>
      </c>
      <c r="Q369" s="178">
        <v>0</v>
      </c>
      <c r="R369" s="178">
        <f>Q369*H369</f>
        <v>0</v>
      </c>
      <c r="S369" s="178">
        <v>0</v>
      </c>
      <c r="T369" s="17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0" t="s">
        <v>128</v>
      </c>
      <c r="AT369" s="180" t="s">
        <v>124</v>
      </c>
      <c r="AU369" s="180" t="s">
        <v>83</v>
      </c>
      <c r="AY369" s="18" t="s">
        <v>122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18" t="s">
        <v>81</v>
      </c>
      <c r="BK369" s="181">
        <f>ROUND(I369*H369,2)</f>
        <v>0</v>
      </c>
      <c r="BL369" s="18" t="s">
        <v>128</v>
      </c>
      <c r="BM369" s="180" t="s">
        <v>652</v>
      </c>
    </row>
    <row r="370" s="13" customFormat="1">
      <c r="A370" s="13"/>
      <c r="B370" s="182"/>
      <c r="C370" s="13"/>
      <c r="D370" s="183" t="s">
        <v>145</v>
      </c>
      <c r="E370" s="184" t="s">
        <v>1</v>
      </c>
      <c r="F370" s="185" t="s">
        <v>653</v>
      </c>
      <c r="G370" s="13"/>
      <c r="H370" s="184" t="s">
        <v>1</v>
      </c>
      <c r="I370" s="186"/>
      <c r="J370" s="13"/>
      <c r="K370" s="13"/>
      <c r="L370" s="182"/>
      <c r="M370" s="187"/>
      <c r="N370" s="188"/>
      <c r="O370" s="188"/>
      <c r="P370" s="188"/>
      <c r="Q370" s="188"/>
      <c r="R370" s="188"/>
      <c r="S370" s="188"/>
      <c r="T370" s="18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4" t="s">
        <v>145</v>
      </c>
      <c r="AU370" s="184" t="s">
        <v>83</v>
      </c>
      <c r="AV370" s="13" t="s">
        <v>81</v>
      </c>
      <c r="AW370" s="13" t="s">
        <v>30</v>
      </c>
      <c r="AX370" s="13" t="s">
        <v>73</v>
      </c>
      <c r="AY370" s="184" t="s">
        <v>122</v>
      </c>
    </row>
    <row r="371" s="14" customFormat="1">
      <c r="A371" s="14"/>
      <c r="B371" s="190"/>
      <c r="C371" s="14"/>
      <c r="D371" s="183" t="s">
        <v>145</v>
      </c>
      <c r="E371" s="191" t="s">
        <v>1</v>
      </c>
      <c r="F371" s="192" t="s">
        <v>654</v>
      </c>
      <c r="G371" s="14"/>
      <c r="H371" s="193">
        <v>41.649999999999999</v>
      </c>
      <c r="I371" s="194"/>
      <c r="J371" s="14"/>
      <c r="K371" s="14"/>
      <c r="L371" s="190"/>
      <c r="M371" s="195"/>
      <c r="N371" s="196"/>
      <c r="O371" s="196"/>
      <c r="P371" s="196"/>
      <c r="Q371" s="196"/>
      <c r="R371" s="196"/>
      <c r="S371" s="196"/>
      <c r="T371" s="19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1" t="s">
        <v>145</v>
      </c>
      <c r="AU371" s="191" t="s">
        <v>83</v>
      </c>
      <c r="AV371" s="14" t="s">
        <v>83</v>
      </c>
      <c r="AW371" s="14" t="s">
        <v>30</v>
      </c>
      <c r="AX371" s="14" t="s">
        <v>81</v>
      </c>
      <c r="AY371" s="191" t="s">
        <v>122</v>
      </c>
    </row>
    <row r="372" s="2" customFormat="1" ht="44.25" customHeight="1">
      <c r="A372" s="37"/>
      <c r="B372" s="167"/>
      <c r="C372" s="168" t="s">
        <v>655</v>
      </c>
      <c r="D372" s="168" t="s">
        <v>124</v>
      </c>
      <c r="E372" s="169" t="s">
        <v>656</v>
      </c>
      <c r="F372" s="170" t="s">
        <v>657</v>
      </c>
      <c r="G372" s="171" t="s">
        <v>238</v>
      </c>
      <c r="H372" s="172">
        <v>438.61000000000001</v>
      </c>
      <c r="I372" s="173"/>
      <c r="J372" s="174">
        <f>ROUND(I372*H372,2)</f>
        <v>0</v>
      </c>
      <c r="K372" s="175"/>
      <c r="L372" s="38"/>
      <c r="M372" s="176" t="s">
        <v>1</v>
      </c>
      <c r="N372" s="177" t="s">
        <v>38</v>
      </c>
      <c r="O372" s="76"/>
      <c r="P372" s="178">
        <f>O372*H372</f>
        <v>0</v>
      </c>
      <c r="Q372" s="178">
        <v>0</v>
      </c>
      <c r="R372" s="178">
        <f>Q372*H372</f>
        <v>0</v>
      </c>
      <c r="S372" s="178">
        <v>0</v>
      </c>
      <c r="T372" s="17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0" t="s">
        <v>128</v>
      </c>
      <c r="AT372" s="180" t="s">
        <v>124</v>
      </c>
      <c r="AU372" s="180" t="s">
        <v>83</v>
      </c>
      <c r="AY372" s="18" t="s">
        <v>122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18" t="s">
        <v>81</v>
      </c>
      <c r="BK372" s="181">
        <f>ROUND(I372*H372,2)</f>
        <v>0</v>
      </c>
      <c r="BL372" s="18" t="s">
        <v>128</v>
      </c>
      <c r="BM372" s="180" t="s">
        <v>658</v>
      </c>
    </row>
    <row r="373" s="14" customFormat="1">
      <c r="A373" s="14"/>
      <c r="B373" s="190"/>
      <c r="C373" s="14"/>
      <c r="D373" s="183" t="s">
        <v>145</v>
      </c>
      <c r="E373" s="191" t="s">
        <v>1</v>
      </c>
      <c r="F373" s="192" t="s">
        <v>659</v>
      </c>
      <c r="G373" s="14"/>
      <c r="H373" s="193">
        <v>438.61000000000001</v>
      </c>
      <c r="I373" s="194"/>
      <c r="J373" s="14"/>
      <c r="K373" s="14"/>
      <c r="L373" s="190"/>
      <c r="M373" s="195"/>
      <c r="N373" s="196"/>
      <c r="O373" s="196"/>
      <c r="P373" s="196"/>
      <c r="Q373" s="196"/>
      <c r="R373" s="196"/>
      <c r="S373" s="196"/>
      <c r="T373" s="19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1" t="s">
        <v>145</v>
      </c>
      <c r="AU373" s="191" t="s">
        <v>83</v>
      </c>
      <c r="AV373" s="14" t="s">
        <v>83</v>
      </c>
      <c r="AW373" s="14" t="s">
        <v>30</v>
      </c>
      <c r="AX373" s="14" t="s">
        <v>81</v>
      </c>
      <c r="AY373" s="191" t="s">
        <v>122</v>
      </c>
    </row>
    <row r="374" s="2" customFormat="1" ht="44.25" customHeight="1">
      <c r="A374" s="37"/>
      <c r="B374" s="167"/>
      <c r="C374" s="168" t="s">
        <v>660</v>
      </c>
      <c r="D374" s="168" t="s">
        <v>124</v>
      </c>
      <c r="E374" s="169" t="s">
        <v>661</v>
      </c>
      <c r="F374" s="170" t="s">
        <v>662</v>
      </c>
      <c r="G374" s="171" t="s">
        <v>238</v>
      </c>
      <c r="H374" s="172">
        <v>197.44</v>
      </c>
      <c r="I374" s="173"/>
      <c r="J374" s="174">
        <f>ROUND(I374*H374,2)</f>
        <v>0</v>
      </c>
      <c r="K374" s="175"/>
      <c r="L374" s="38"/>
      <c r="M374" s="176" t="s">
        <v>1</v>
      </c>
      <c r="N374" s="177" t="s">
        <v>38</v>
      </c>
      <c r="O374" s="76"/>
      <c r="P374" s="178">
        <f>O374*H374</f>
        <v>0</v>
      </c>
      <c r="Q374" s="178">
        <v>0</v>
      </c>
      <c r="R374" s="178">
        <f>Q374*H374</f>
        <v>0</v>
      </c>
      <c r="S374" s="178">
        <v>0</v>
      </c>
      <c r="T374" s="17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0" t="s">
        <v>128</v>
      </c>
      <c r="AT374" s="180" t="s">
        <v>124</v>
      </c>
      <c r="AU374" s="180" t="s">
        <v>83</v>
      </c>
      <c r="AY374" s="18" t="s">
        <v>122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18" t="s">
        <v>81</v>
      </c>
      <c r="BK374" s="181">
        <f>ROUND(I374*H374,2)</f>
        <v>0</v>
      </c>
      <c r="BL374" s="18" t="s">
        <v>128</v>
      </c>
      <c r="BM374" s="180" t="s">
        <v>663</v>
      </c>
    </row>
    <row r="375" s="14" customFormat="1">
      <c r="A375" s="14"/>
      <c r="B375" s="190"/>
      <c r="C375" s="14"/>
      <c r="D375" s="183" t="s">
        <v>145</v>
      </c>
      <c r="E375" s="191" t="s">
        <v>1</v>
      </c>
      <c r="F375" s="192" t="s">
        <v>664</v>
      </c>
      <c r="G375" s="14"/>
      <c r="H375" s="193">
        <v>197.44</v>
      </c>
      <c r="I375" s="194"/>
      <c r="J375" s="14"/>
      <c r="K375" s="14"/>
      <c r="L375" s="190"/>
      <c r="M375" s="195"/>
      <c r="N375" s="196"/>
      <c r="O375" s="196"/>
      <c r="P375" s="196"/>
      <c r="Q375" s="196"/>
      <c r="R375" s="196"/>
      <c r="S375" s="196"/>
      <c r="T375" s="19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191" t="s">
        <v>145</v>
      </c>
      <c r="AU375" s="191" t="s">
        <v>83</v>
      </c>
      <c r="AV375" s="14" t="s">
        <v>83</v>
      </c>
      <c r="AW375" s="14" t="s">
        <v>30</v>
      </c>
      <c r="AX375" s="14" t="s">
        <v>81</v>
      </c>
      <c r="AY375" s="191" t="s">
        <v>122</v>
      </c>
    </row>
    <row r="376" s="12" customFormat="1" ht="22.8" customHeight="1">
      <c r="A376" s="12"/>
      <c r="B376" s="154"/>
      <c r="C376" s="12"/>
      <c r="D376" s="155" t="s">
        <v>72</v>
      </c>
      <c r="E376" s="165" t="s">
        <v>665</v>
      </c>
      <c r="F376" s="165" t="s">
        <v>666</v>
      </c>
      <c r="G376" s="12"/>
      <c r="H376" s="12"/>
      <c r="I376" s="157"/>
      <c r="J376" s="166">
        <f>BK376</f>
        <v>0</v>
      </c>
      <c r="K376" s="12"/>
      <c r="L376" s="154"/>
      <c r="M376" s="159"/>
      <c r="N376" s="160"/>
      <c r="O376" s="160"/>
      <c r="P376" s="161">
        <f>P377</f>
        <v>0</v>
      </c>
      <c r="Q376" s="160"/>
      <c r="R376" s="161">
        <f>R377</f>
        <v>0</v>
      </c>
      <c r="S376" s="160"/>
      <c r="T376" s="162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55" t="s">
        <v>81</v>
      </c>
      <c r="AT376" s="163" t="s">
        <v>72</v>
      </c>
      <c r="AU376" s="163" t="s">
        <v>81</v>
      </c>
      <c r="AY376" s="155" t="s">
        <v>122</v>
      </c>
      <c r="BK376" s="164">
        <f>BK377</f>
        <v>0</v>
      </c>
    </row>
    <row r="377" s="2" customFormat="1" ht="33" customHeight="1">
      <c r="A377" s="37"/>
      <c r="B377" s="167"/>
      <c r="C377" s="168" t="s">
        <v>667</v>
      </c>
      <c r="D377" s="168" t="s">
        <v>124</v>
      </c>
      <c r="E377" s="169" t="s">
        <v>668</v>
      </c>
      <c r="F377" s="170" t="s">
        <v>669</v>
      </c>
      <c r="G377" s="171" t="s">
        <v>238</v>
      </c>
      <c r="H377" s="172">
        <v>1908.819</v>
      </c>
      <c r="I377" s="173"/>
      <c r="J377" s="174">
        <f>ROUND(I377*H377,2)</f>
        <v>0</v>
      </c>
      <c r="K377" s="175"/>
      <c r="L377" s="38"/>
      <c r="M377" s="176" t="s">
        <v>1</v>
      </c>
      <c r="N377" s="177" t="s">
        <v>38</v>
      </c>
      <c r="O377" s="76"/>
      <c r="P377" s="178">
        <f>O377*H377</f>
        <v>0</v>
      </c>
      <c r="Q377" s="178">
        <v>0</v>
      </c>
      <c r="R377" s="178">
        <f>Q377*H377</f>
        <v>0</v>
      </c>
      <c r="S377" s="178">
        <v>0</v>
      </c>
      <c r="T377" s="17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0" t="s">
        <v>128</v>
      </c>
      <c r="AT377" s="180" t="s">
        <v>124</v>
      </c>
      <c r="AU377" s="180" t="s">
        <v>83</v>
      </c>
      <c r="AY377" s="18" t="s">
        <v>122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18" t="s">
        <v>81</v>
      </c>
      <c r="BK377" s="181">
        <f>ROUND(I377*H377,2)</f>
        <v>0</v>
      </c>
      <c r="BL377" s="18" t="s">
        <v>128</v>
      </c>
      <c r="BM377" s="180" t="s">
        <v>670</v>
      </c>
    </row>
    <row r="378" s="12" customFormat="1" ht="25.92" customHeight="1">
      <c r="A378" s="12"/>
      <c r="B378" s="154"/>
      <c r="C378" s="12"/>
      <c r="D378" s="155" t="s">
        <v>72</v>
      </c>
      <c r="E378" s="156" t="s">
        <v>671</v>
      </c>
      <c r="F378" s="156" t="s">
        <v>672</v>
      </c>
      <c r="G378" s="12"/>
      <c r="H378" s="12"/>
      <c r="I378" s="157"/>
      <c r="J378" s="158">
        <f>BK378</f>
        <v>0</v>
      </c>
      <c r="K378" s="12"/>
      <c r="L378" s="154"/>
      <c r="M378" s="159"/>
      <c r="N378" s="160"/>
      <c r="O378" s="160"/>
      <c r="P378" s="161">
        <f>P379</f>
        <v>0</v>
      </c>
      <c r="Q378" s="160"/>
      <c r="R378" s="161">
        <f>R379</f>
        <v>0</v>
      </c>
      <c r="S378" s="160"/>
      <c r="T378" s="162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155" t="s">
        <v>141</v>
      </c>
      <c r="AT378" s="163" t="s">
        <v>72</v>
      </c>
      <c r="AU378" s="163" t="s">
        <v>73</v>
      </c>
      <c r="AY378" s="155" t="s">
        <v>122</v>
      </c>
      <c r="BK378" s="164">
        <f>BK379</f>
        <v>0</v>
      </c>
    </row>
    <row r="379" s="12" customFormat="1" ht="22.8" customHeight="1">
      <c r="A379" s="12"/>
      <c r="B379" s="154"/>
      <c r="C379" s="12"/>
      <c r="D379" s="155" t="s">
        <v>72</v>
      </c>
      <c r="E379" s="165" t="s">
        <v>673</v>
      </c>
      <c r="F379" s="165" t="s">
        <v>672</v>
      </c>
      <c r="G379" s="12"/>
      <c r="H379" s="12"/>
      <c r="I379" s="157"/>
      <c r="J379" s="166">
        <f>BK379</f>
        <v>0</v>
      </c>
      <c r="K379" s="12"/>
      <c r="L379" s="154"/>
      <c r="M379" s="159"/>
      <c r="N379" s="160"/>
      <c r="O379" s="160"/>
      <c r="P379" s="161">
        <f>SUM(P380:P386)</f>
        <v>0</v>
      </c>
      <c r="Q379" s="160"/>
      <c r="R379" s="161">
        <f>SUM(R380:R386)</f>
        <v>0</v>
      </c>
      <c r="S379" s="160"/>
      <c r="T379" s="162">
        <f>SUM(T380:T386)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155" t="s">
        <v>141</v>
      </c>
      <c r="AT379" s="163" t="s">
        <v>72</v>
      </c>
      <c r="AU379" s="163" t="s">
        <v>81</v>
      </c>
      <c r="AY379" s="155" t="s">
        <v>122</v>
      </c>
      <c r="BK379" s="164">
        <f>SUM(BK380:BK386)</f>
        <v>0</v>
      </c>
    </row>
    <row r="380" s="2" customFormat="1" ht="37.8" customHeight="1">
      <c r="A380" s="37"/>
      <c r="B380" s="167"/>
      <c r="C380" s="168" t="s">
        <v>674</v>
      </c>
      <c r="D380" s="168" t="s">
        <v>124</v>
      </c>
      <c r="E380" s="169" t="s">
        <v>675</v>
      </c>
      <c r="F380" s="170" t="s">
        <v>676</v>
      </c>
      <c r="G380" s="171" t="s">
        <v>677</v>
      </c>
      <c r="H380" s="172">
        <v>1</v>
      </c>
      <c r="I380" s="173"/>
      <c r="J380" s="174">
        <f>ROUND(I380*H380,2)</f>
        <v>0</v>
      </c>
      <c r="K380" s="175"/>
      <c r="L380" s="38"/>
      <c r="M380" s="176" t="s">
        <v>1</v>
      </c>
      <c r="N380" s="177" t="s">
        <v>38</v>
      </c>
      <c r="O380" s="76"/>
      <c r="P380" s="178">
        <f>O380*H380</f>
        <v>0</v>
      </c>
      <c r="Q380" s="178">
        <v>0</v>
      </c>
      <c r="R380" s="178">
        <f>Q380*H380</f>
        <v>0</v>
      </c>
      <c r="S380" s="178">
        <v>0</v>
      </c>
      <c r="T380" s="179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0" t="s">
        <v>678</v>
      </c>
      <c r="AT380" s="180" t="s">
        <v>124</v>
      </c>
      <c r="AU380" s="180" t="s">
        <v>83</v>
      </c>
      <c r="AY380" s="18" t="s">
        <v>122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18" t="s">
        <v>81</v>
      </c>
      <c r="BK380" s="181">
        <f>ROUND(I380*H380,2)</f>
        <v>0</v>
      </c>
      <c r="BL380" s="18" t="s">
        <v>678</v>
      </c>
      <c r="BM380" s="180" t="s">
        <v>679</v>
      </c>
    </row>
    <row r="381" s="2" customFormat="1" ht="16.5" customHeight="1">
      <c r="A381" s="37"/>
      <c r="B381" s="167"/>
      <c r="C381" s="168" t="s">
        <v>680</v>
      </c>
      <c r="D381" s="168" t="s">
        <v>124</v>
      </c>
      <c r="E381" s="169" t="s">
        <v>681</v>
      </c>
      <c r="F381" s="170" t="s">
        <v>682</v>
      </c>
      <c r="G381" s="171" t="s">
        <v>677</v>
      </c>
      <c r="H381" s="172">
        <v>1</v>
      </c>
      <c r="I381" s="173"/>
      <c r="J381" s="174">
        <f>ROUND(I381*H381,2)</f>
        <v>0</v>
      </c>
      <c r="K381" s="175"/>
      <c r="L381" s="38"/>
      <c r="M381" s="176" t="s">
        <v>1</v>
      </c>
      <c r="N381" s="177" t="s">
        <v>38</v>
      </c>
      <c r="O381" s="76"/>
      <c r="P381" s="178">
        <f>O381*H381</f>
        <v>0</v>
      </c>
      <c r="Q381" s="178">
        <v>0</v>
      </c>
      <c r="R381" s="178">
        <f>Q381*H381</f>
        <v>0</v>
      </c>
      <c r="S381" s="178">
        <v>0</v>
      </c>
      <c r="T381" s="17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0" t="s">
        <v>678</v>
      </c>
      <c r="AT381" s="180" t="s">
        <v>124</v>
      </c>
      <c r="AU381" s="180" t="s">
        <v>83</v>
      </c>
      <c r="AY381" s="18" t="s">
        <v>122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18" t="s">
        <v>81</v>
      </c>
      <c r="BK381" s="181">
        <f>ROUND(I381*H381,2)</f>
        <v>0</v>
      </c>
      <c r="BL381" s="18" t="s">
        <v>678</v>
      </c>
      <c r="BM381" s="180" t="s">
        <v>683</v>
      </c>
    </row>
    <row r="382" s="2" customFormat="1" ht="16.5" customHeight="1">
      <c r="A382" s="37"/>
      <c r="B382" s="167"/>
      <c r="C382" s="168" t="s">
        <v>684</v>
      </c>
      <c r="D382" s="168" t="s">
        <v>124</v>
      </c>
      <c r="E382" s="169" t="s">
        <v>685</v>
      </c>
      <c r="F382" s="170" t="s">
        <v>686</v>
      </c>
      <c r="G382" s="171" t="s">
        <v>677</v>
      </c>
      <c r="H382" s="172">
        <v>1</v>
      </c>
      <c r="I382" s="173"/>
      <c r="J382" s="174">
        <f>ROUND(I382*H382,2)</f>
        <v>0</v>
      </c>
      <c r="K382" s="175"/>
      <c r="L382" s="38"/>
      <c r="M382" s="176" t="s">
        <v>1</v>
      </c>
      <c r="N382" s="177" t="s">
        <v>38</v>
      </c>
      <c r="O382" s="76"/>
      <c r="P382" s="178">
        <f>O382*H382</f>
        <v>0</v>
      </c>
      <c r="Q382" s="178">
        <v>0</v>
      </c>
      <c r="R382" s="178">
        <f>Q382*H382</f>
        <v>0</v>
      </c>
      <c r="S382" s="178">
        <v>0</v>
      </c>
      <c r="T382" s="17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0" t="s">
        <v>678</v>
      </c>
      <c r="AT382" s="180" t="s">
        <v>124</v>
      </c>
      <c r="AU382" s="180" t="s">
        <v>83</v>
      </c>
      <c r="AY382" s="18" t="s">
        <v>122</v>
      </c>
      <c r="BE382" s="181">
        <f>IF(N382="základní",J382,0)</f>
        <v>0</v>
      </c>
      <c r="BF382" s="181">
        <f>IF(N382="snížená",J382,0)</f>
        <v>0</v>
      </c>
      <c r="BG382" s="181">
        <f>IF(N382="zákl. přenesená",J382,0)</f>
        <v>0</v>
      </c>
      <c r="BH382" s="181">
        <f>IF(N382="sníž. přenesená",J382,0)</f>
        <v>0</v>
      </c>
      <c r="BI382" s="181">
        <f>IF(N382="nulová",J382,0)</f>
        <v>0</v>
      </c>
      <c r="BJ382" s="18" t="s">
        <v>81</v>
      </c>
      <c r="BK382" s="181">
        <f>ROUND(I382*H382,2)</f>
        <v>0</v>
      </c>
      <c r="BL382" s="18" t="s">
        <v>678</v>
      </c>
      <c r="BM382" s="180" t="s">
        <v>687</v>
      </c>
    </row>
    <row r="383" s="2" customFormat="1" ht="16.5" customHeight="1">
      <c r="A383" s="37"/>
      <c r="B383" s="167"/>
      <c r="C383" s="168" t="s">
        <v>688</v>
      </c>
      <c r="D383" s="168" t="s">
        <v>124</v>
      </c>
      <c r="E383" s="169" t="s">
        <v>689</v>
      </c>
      <c r="F383" s="170" t="s">
        <v>690</v>
      </c>
      <c r="G383" s="171" t="s">
        <v>677</v>
      </c>
      <c r="H383" s="172">
        <v>1</v>
      </c>
      <c r="I383" s="173"/>
      <c r="J383" s="174">
        <f>ROUND(I383*H383,2)</f>
        <v>0</v>
      </c>
      <c r="K383" s="175"/>
      <c r="L383" s="38"/>
      <c r="M383" s="176" t="s">
        <v>1</v>
      </c>
      <c r="N383" s="177" t="s">
        <v>38</v>
      </c>
      <c r="O383" s="76"/>
      <c r="P383" s="178">
        <f>O383*H383</f>
        <v>0</v>
      </c>
      <c r="Q383" s="178">
        <v>0</v>
      </c>
      <c r="R383" s="178">
        <f>Q383*H383</f>
        <v>0</v>
      </c>
      <c r="S383" s="178">
        <v>0</v>
      </c>
      <c r="T383" s="17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0" t="s">
        <v>678</v>
      </c>
      <c r="AT383" s="180" t="s">
        <v>124</v>
      </c>
      <c r="AU383" s="180" t="s">
        <v>83</v>
      </c>
      <c r="AY383" s="18" t="s">
        <v>122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18" t="s">
        <v>81</v>
      </c>
      <c r="BK383" s="181">
        <f>ROUND(I383*H383,2)</f>
        <v>0</v>
      </c>
      <c r="BL383" s="18" t="s">
        <v>678</v>
      </c>
      <c r="BM383" s="180" t="s">
        <v>691</v>
      </c>
    </row>
    <row r="384" s="2" customFormat="1" ht="16.5" customHeight="1">
      <c r="A384" s="37"/>
      <c r="B384" s="167"/>
      <c r="C384" s="168" t="s">
        <v>692</v>
      </c>
      <c r="D384" s="168" t="s">
        <v>124</v>
      </c>
      <c r="E384" s="169" t="s">
        <v>693</v>
      </c>
      <c r="F384" s="170" t="s">
        <v>694</v>
      </c>
      <c r="G384" s="171" t="s">
        <v>677</v>
      </c>
      <c r="H384" s="172">
        <v>1</v>
      </c>
      <c r="I384" s="173"/>
      <c r="J384" s="174">
        <f>ROUND(I384*H384,2)</f>
        <v>0</v>
      </c>
      <c r="K384" s="175"/>
      <c r="L384" s="38"/>
      <c r="M384" s="176" t="s">
        <v>1</v>
      </c>
      <c r="N384" s="177" t="s">
        <v>38</v>
      </c>
      <c r="O384" s="76"/>
      <c r="P384" s="178">
        <f>O384*H384</f>
        <v>0</v>
      </c>
      <c r="Q384" s="178">
        <v>0</v>
      </c>
      <c r="R384" s="178">
        <f>Q384*H384</f>
        <v>0</v>
      </c>
      <c r="S384" s="178">
        <v>0</v>
      </c>
      <c r="T384" s="17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0" t="s">
        <v>678</v>
      </c>
      <c r="AT384" s="180" t="s">
        <v>124</v>
      </c>
      <c r="AU384" s="180" t="s">
        <v>83</v>
      </c>
      <c r="AY384" s="18" t="s">
        <v>122</v>
      </c>
      <c r="BE384" s="181">
        <f>IF(N384="základní",J384,0)</f>
        <v>0</v>
      </c>
      <c r="BF384" s="181">
        <f>IF(N384="snížená",J384,0)</f>
        <v>0</v>
      </c>
      <c r="BG384" s="181">
        <f>IF(N384="zákl. přenesená",J384,0)</f>
        <v>0</v>
      </c>
      <c r="BH384" s="181">
        <f>IF(N384="sníž. přenesená",J384,0)</f>
        <v>0</v>
      </c>
      <c r="BI384" s="181">
        <f>IF(N384="nulová",J384,0)</f>
        <v>0</v>
      </c>
      <c r="BJ384" s="18" t="s">
        <v>81</v>
      </c>
      <c r="BK384" s="181">
        <f>ROUND(I384*H384,2)</f>
        <v>0</v>
      </c>
      <c r="BL384" s="18" t="s">
        <v>678</v>
      </c>
      <c r="BM384" s="180" t="s">
        <v>695</v>
      </c>
    </row>
    <row r="385" s="2" customFormat="1" ht="16.5" customHeight="1">
      <c r="A385" s="37"/>
      <c r="B385" s="167"/>
      <c r="C385" s="168" t="s">
        <v>696</v>
      </c>
      <c r="D385" s="168" t="s">
        <v>124</v>
      </c>
      <c r="E385" s="169" t="s">
        <v>697</v>
      </c>
      <c r="F385" s="170" t="s">
        <v>698</v>
      </c>
      <c r="G385" s="171" t="s">
        <v>677</v>
      </c>
      <c r="H385" s="172">
        <v>1</v>
      </c>
      <c r="I385" s="173"/>
      <c r="J385" s="174">
        <f>ROUND(I385*H385,2)</f>
        <v>0</v>
      </c>
      <c r="K385" s="175"/>
      <c r="L385" s="38"/>
      <c r="M385" s="176" t="s">
        <v>1</v>
      </c>
      <c r="N385" s="177" t="s">
        <v>38</v>
      </c>
      <c r="O385" s="76"/>
      <c r="P385" s="178">
        <f>O385*H385</f>
        <v>0</v>
      </c>
      <c r="Q385" s="178">
        <v>0</v>
      </c>
      <c r="R385" s="178">
        <f>Q385*H385</f>
        <v>0</v>
      </c>
      <c r="S385" s="178">
        <v>0</v>
      </c>
      <c r="T385" s="17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0" t="s">
        <v>678</v>
      </c>
      <c r="AT385" s="180" t="s">
        <v>124</v>
      </c>
      <c r="AU385" s="180" t="s">
        <v>83</v>
      </c>
      <c r="AY385" s="18" t="s">
        <v>122</v>
      </c>
      <c r="BE385" s="181">
        <f>IF(N385="základní",J385,0)</f>
        <v>0</v>
      </c>
      <c r="BF385" s="181">
        <f>IF(N385="snížená",J385,0)</f>
        <v>0</v>
      </c>
      <c r="BG385" s="181">
        <f>IF(N385="zákl. přenesená",J385,0)</f>
        <v>0</v>
      </c>
      <c r="BH385" s="181">
        <f>IF(N385="sníž. přenesená",J385,0)</f>
        <v>0</v>
      </c>
      <c r="BI385" s="181">
        <f>IF(N385="nulová",J385,0)</f>
        <v>0</v>
      </c>
      <c r="BJ385" s="18" t="s">
        <v>81</v>
      </c>
      <c r="BK385" s="181">
        <f>ROUND(I385*H385,2)</f>
        <v>0</v>
      </c>
      <c r="BL385" s="18" t="s">
        <v>678</v>
      </c>
      <c r="BM385" s="180" t="s">
        <v>699</v>
      </c>
    </row>
    <row r="386" s="2" customFormat="1" ht="16.5" customHeight="1">
      <c r="A386" s="37"/>
      <c r="B386" s="167"/>
      <c r="C386" s="168" t="s">
        <v>700</v>
      </c>
      <c r="D386" s="168" t="s">
        <v>124</v>
      </c>
      <c r="E386" s="169" t="s">
        <v>701</v>
      </c>
      <c r="F386" s="170" t="s">
        <v>702</v>
      </c>
      <c r="G386" s="171" t="s">
        <v>677</v>
      </c>
      <c r="H386" s="172">
        <v>1</v>
      </c>
      <c r="I386" s="173"/>
      <c r="J386" s="174">
        <f>ROUND(I386*H386,2)</f>
        <v>0</v>
      </c>
      <c r="K386" s="175"/>
      <c r="L386" s="38"/>
      <c r="M386" s="217" t="s">
        <v>1</v>
      </c>
      <c r="N386" s="218" t="s">
        <v>38</v>
      </c>
      <c r="O386" s="219"/>
      <c r="P386" s="220">
        <f>O386*H386</f>
        <v>0</v>
      </c>
      <c r="Q386" s="220">
        <v>0</v>
      </c>
      <c r="R386" s="220">
        <f>Q386*H386</f>
        <v>0</v>
      </c>
      <c r="S386" s="220">
        <v>0</v>
      </c>
      <c r="T386" s="22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0" t="s">
        <v>678</v>
      </c>
      <c r="AT386" s="180" t="s">
        <v>124</v>
      </c>
      <c r="AU386" s="180" t="s">
        <v>83</v>
      </c>
      <c r="AY386" s="18" t="s">
        <v>122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18" t="s">
        <v>81</v>
      </c>
      <c r="BK386" s="181">
        <f>ROUND(I386*H386,2)</f>
        <v>0</v>
      </c>
      <c r="BL386" s="18" t="s">
        <v>678</v>
      </c>
      <c r="BM386" s="180" t="s">
        <v>703</v>
      </c>
    </row>
    <row r="387" s="2" customFormat="1" ht="6.96" customHeight="1">
      <c r="A387" s="37"/>
      <c r="B387" s="59"/>
      <c r="C387" s="60"/>
      <c r="D387" s="60"/>
      <c r="E387" s="60"/>
      <c r="F387" s="60"/>
      <c r="G387" s="60"/>
      <c r="H387" s="60"/>
      <c r="I387" s="60"/>
      <c r="J387" s="60"/>
      <c r="K387" s="60"/>
      <c r="L387" s="38"/>
      <c r="M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</row>
  </sheetData>
  <autoFilter ref="C130:K38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DESKTOP-P90PJC4\uzivatel</dc:creator>
  <cp:lastModifiedBy>DESKTOP-P90PJC4\uzivatel</cp:lastModifiedBy>
  <dcterms:created xsi:type="dcterms:W3CDTF">2025-05-28T07:23:24Z</dcterms:created>
  <dcterms:modified xsi:type="dcterms:W3CDTF">2025-05-28T07:23:25Z</dcterms:modified>
</cp:coreProperties>
</file>