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D:\AA rozpočty\"/>
    </mc:Choice>
  </mc:AlternateContent>
  <bookViews>
    <workbookView xWindow="0" yWindow="0" windowWidth="0" windowHeight="0"/>
  </bookViews>
  <sheets>
    <sheet name="Rekapitulace stavby" sheetId="1" r:id="rId1"/>
    <sheet name="01 - Chodník v ul.Jiráskova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'01 - Chodník v ul.Jiráskova'!$C$129:$K$284</definedName>
    <definedName name="_xlnm.Print_Area" localSheetId="1">'01 - Chodník v ul.Jiráskova'!$C$4:$J$76,'01 - Chodník v ul.Jiráskova'!$C$82:$J$111,'01 - Chodník v ul.Jiráskova'!$C$117:$J$284</definedName>
    <definedName name="_xlnm.Print_Titles" localSheetId="1">'01 - Chodník v ul.Jiráskova'!$129:$129</definedName>
  </definedNames>
  <calcPr/>
</workbook>
</file>

<file path=xl/calcChain.xml><?xml version="1.0" encoding="utf-8"?>
<calcChain xmlns="http://schemas.openxmlformats.org/spreadsheetml/2006/main">
  <c i="2" l="1" r="J37"/>
  <c r="J36"/>
  <c i="1" r="AY95"/>
  <c i="2" r="J35"/>
  <c i="1" r="AX95"/>
  <c i="2" r="BI284"/>
  <c r="BH284"/>
  <c r="BG284"/>
  <c r="BF284"/>
  <c r="T284"/>
  <c r="R284"/>
  <c r="P284"/>
  <c r="BI283"/>
  <c r="BH283"/>
  <c r="BG283"/>
  <c r="BF283"/>
  <c r="T283"/>
  <c r="R283"/>
  <c r="P283"/>
  <c r="BI282"/>
  <c r="BH282"/>
  <c r="BG282"/>
  <c r="BF282"/>
  <c r="T282"/>
  <c r="R282"/>
  <c r="P282"/>
  <c r="BI281"/>
  <c r="BH281"/>
  <c r="BG281"/>
  <c r="BF281"/>
  <c r="T281"/>
  <c r="R281"/>
  <c r="P281"/>
  <c r="BI280"/>
  <c r="BH280"/>
  <c r="BG280"/>
  <c r="BF280"/>
  <c r="T280"/>
  <c r="R280"/>
  <c r="P280"/>
  <c r="BI279"/>
  <c r="BH279"/>
  <c r="BG279"/>
  <c r="BF279"/>
  <c r="T279"/>
  <c r="R279"/>
  <c r="P279"/>
  <c r="BI278"/>
  <c r="BH278"/>
  <c r="BG278"/>
  <c r="BF278"/>
  <c r="T278"/>
  <c r="R278"/>
  <c r="P278"/>
  <c r="BI275"/>
  <c r="BH275"/>
  <c r="BG275"/>
  <c r="BF275"/>
  <c r="T275"/>
  <c r="R275"/>
  <c r="P275"/>
  <c r="BI273"/>
  <c r="BH273"/>
  <c r="BG273"/>
  <c r="BF273"/>
  <c r="T273"/>
  <c r="R273"/>
  <c r="P273"/>
  <c r="BI272"/>
  <c r="BH272"/>
  <c r="BG272"/>
  <c r="BF272"/>
  <c r="T272"/>
  <c r="R272"/>
  <c r="P272"/>
  <c r="BI269"/>
  <c r="BH269"/>
  <c r="BG269"/>
  <c r="BF269"/>
  <c r="T269"/>
  <c r="T268"/>
  <c r="R269"/>
  <c r="R268"/>
  <c r="P269"/>
  <c r="P268"/>
  <c r="BI266"/>
  <c r="BH266"/>
  <c r="BG266"/>
  <c r="BF266"/>
  <c r="T266"/>
  <c r="R266"/>
  <c r="P266"/>
  <c r="BI264"/>
  <c r="BH264"/>
  <c r="BG264"/>
  <c r="BF264"/>
  <c r="T264"/>
  <c r="R264"/>
  <c r="P264"/>
  <c r="BI262"/>
  <c r="BH262"/>
  <c r="BG262"/>
  <c r="BF262"/>
  <c r="T262"/>
  <c r="R262"/>
  <c r="P262"/>
  <c r="BI260"/>
  <c r="BH260"/>
  <c r="BG260"/>
  <c r="BF260"/>
  <c r="T260"/>
  <c r="R260"/>
  <c r="P260"/>
  <c r="BI259"/>
  <c r="BH259"/>
  <c r="BG259"/>
  <c r="BF259"/>
  <c r="T259"/>
  <c r="R259"/>
  <c r="R258"/>
  <c r="P259"/>
  <c r="BI255"/>
  <c r="BH255"/>
  <c r="BG255"/>
  <c r="BF255"/>
  <c r="T255"/>
  <c r="R255"/>
  <c r="P255"/>
  <c r="BI252"/>
  <c r="BH252"/>
  <c r="BG252"/>
  <c r="BF252"/>
  <c r="T252"/>
  <c r="R252"/>
  <c r="P252"/>
  <c r="BI250"/>
  <c r="BH250"/>
  <c r="BG250"/>
  <c r="BF250"/>
  <c r="T250"/>
  <c r="R250"/>
  <c r="P250"/>
  <c r="BI248"/>
  <c r="BH248"/>
  <c r="BG248"/>
  <c r="BF248"/>
  <c r="T248"/>
  <c r="R248"/>
  <c r="P248"/>
  <c r="BI247"/>
  <c r="BH247"/>
  <c r="BG247"/>
  <c r="BF247"/>
  <c r="T247"/>
  <c r="R247"/>
  <c r="P247"/>
  <c r="BI245"/>
  <c r="BH245"/>
  <c r="BG245"/>
  <c r="BF245"/>
  <c r="T245"/>
  <c r="R245"/>
  <c r="P245"/>
  <c r="BI243"/>
  <c r="BH243"/>
  <c r="BG243"/>
  <c r="BF243"/>
  <c r="T243"/>
  <c r="R243"/>
  <c r="P243"/>
  <c r="BI241"/>
  <c r="BH241"/>
  <c r="BG241"/>
  <c r="BF241"/>
  <c r="T241"/>
  <c r="R241"/>
  <c r="P241"/>
  <c r="BI239"/>
  <c r="BH239"/>
  <c r="BG239"/>
  <c r="BF239"/>
  <c r="T239"/>
  <c r="R239"/>
  <c r="P239"/>
  <c r="BI238"/>
  <c r="BH238"/>
  <c r="BG238"/>
  <c r="BF238"/>
  <c r="T238"/>
  <c r="R238"/>
  <c r="P238"/>
  <c r="BI235"/>
  <c r="BH235"/>
  <c r="BG235"/>
  <c r="BF235"/>
  <c r="T235"/>
  <c r="R235"/>
  <c r="P235"/>
  <c r="BI233"/>
  <c r="BH233"/>
  <c r="BG233"/>
  <c r="BF233"/>
  <c r="T233"/>
  <c r="R233"/>
  <c r="P233"/>
  <c r="BI230"/>
  <c r="BH230"/>
  <c r="BG230"/>
  <c r="BF230"/>
  <c r="T230"/>
  <c r="R230"/>
  <c r="P230"/>
  <c r="BI229"/>
  <c r="BH229"/>
  <c r="BG229"/>
  <c r="BF229"/>
  <c r="T229"/>
  <c r="R229"/>
  <c r="P229"/>
  <c r="BI228"/>
  <c r="BH228"/>
  <c r="BG228"/>
  <c r="BF228"/>
  <c r="T228"/>
  <c r="R228"/>
  <c r="P228"/>
  <c r="BI222"/>
  <c r="BH222"/>
  <c r="BG222"/>
  <c r="BF222"/>
  <c r="T222"/>
  <c r="R222"/>
  <c r="P222"/>
  <c r="BI221"/>
  <c r="BH221"/>
  <c r="BG221"/>
  <c r="BF221"/>
  <c r="T221"/>
  <c r="R221"/>
  <c r="P221"/>
  <c r="BI218"/>
  <c r="BH218"/>
  <c r="BG218"/>
  <c r="BF218"/>
  <c r="T218"/>
  <c r="R218"/>
  <c r="P218"/>
  <c r="BI217"/>
  <c r="BH217"/>
  <c r="BG217"/>
  <c r="BF217"/>
  <c r="T217"/>
  <c r="R217"/>
  <c r="P217"/>
  <c r="BI214"/>
  <c r="BH214"/>
  <c r="BG214"/>
  <c r="BF214"/>
  <c r="T214"/>
  <c r="R214"/>
  <c r="P214"/>
  <c r="BI211"/>
  <c r="BH211"/>
  <c r="BG211"/>
  <c r="BF211"/>
  <c r="T211"/>
  <c r="R211"/>
  <c r="P211"/>
  <c r="BI209"/>
  <c r="BH209"/>
  <c r="BG209"/>
  <c r="BF209"/>
  <c r="T209"/>
  <c r="R209"/>
  <c r="P209"/>
  <c r="BI207"/>
  <c r="BH207"/>
  <c r="BG207"/>
  <c r="BF207"/>
  <c r="T207"/>
  <c r="R207"/>
  <c r="P207"/>
  <c r="BI206"/>
  <c r="BH206"/>
  <c r="BG206"/>
  <c r="BF206"/>
  <c r="T206"/>
  <c r="R206"/>
  <c r="P206"/>
  <c r="BI205"/>
  <c r="BH205"/>
  <c r="BG205"/>
  <c r="BF205"/>
  <c r="T205"/>
  <c r="R205"/>
  <c r="P205"/>
  <c r="BI202"/>
  <c r="BH202"/>
  <c r="BG202"/>
  <c r="BF202"/>
  <c r="T202"/>
  <c r="R202"/>
  <c r="P202"/>
  <c r="BI198"/>
  <c r="BH198"/>
  <c r="BG198"/>
  <c r="BF198"/>
  <c r="T198"/>
  <c r="R198"/>
  <c r="P198"/>
  <c r="BI195"/>
  <c r="BH195"/>
  <c r="BG195"/>
  <c r="BF195"/>
  <c r="T195"/>
  <c r="R195"/>
  <c r="P195"/>
  <c r="BI194"/>
  <c r="BH194"/>
  <c r="BG194"/>
  <c r="BF194"/>
  <c r="T194"/>
  <c r="R194"/>
  <c r="P194"/>
  <c r="BI191"/>
  <c r="BH191"/>
  <c r="BG191"/>
  <c r="BF191"/>
  <c r="T191"/>
  <c r="R191"/>
  <c r="P191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1"/>
  <c r="BH181"/>
  <c r="BG181"/>
  <c r="BF181"/>
  <c r="T181"/>
  <c r="R181"/>
  <c r="P181"/>
  <c r="BI178"/>
  <c r="BH178"/>
  <c r="BG178"/>
  <c r="BF178"/>
  <c r="T178"/>
  <c r="R178"/>
  <c r="P178"/>
  <c r="BI176"/>
  <c r="BH176"/>
  <c r="BG176"/>
  <c r="BF176"/>
  <c r="T176"/>
  <c r="R176"/>
  <c r="P176"/>
  <c r="BI170"/>
  <c r="BH170"/>
  <c r="BG170"/>
  <c r="BF170"/>
  <c r="T170"/>
  <c r="R170"/>
  <c r="P170"/>
  <c r="BI164"/>
  <c r="BH164"/>
  <c r="BG164"/>
  <c r="BF164"/>
  <c r="T164"/>
  <c r="R164"/>
  <c r="P164"/>
  <c r="BI156"/>
  <c r="BH156"/>
  <c r="BG156"/>
  <c r="BF156"/>
  <c r="T156"/>
  <c r="R156"/>
  <c r="P156"/>
  <c r="BI155"/>
  <c r="BH155"/>
  <c r="BG155"/>
  <c r="BF155"/>
  <c r="T155"/>
  <c r="R155"/>
  <c r="P155"/>
  <c r="BI149"/>
  <c r="BH149"/>
  <c r="BG149"/>
  <c r="BF149"/>
  <c r="T149"/>
  <c r="R149"/>
  <c r="P149"/>
  <c r="BI148"/>
  <c r="BH148"/>
  <c r="BG148"/>
  <c r="BF148"/>
  <c r="T148"/>
  <c r="R148"/>
  <c r="P148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1"/>
  <c r="BH141"/>
  <c r="BG141"/>
  <c r="BF141"/>
  <c r="T141"/>
  <c r="R141"/>
  <c r="P141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F124"/>
  <c r="E122"/>
  <c r="F89"/>
  <c r="E87"/>
  <c r="J24"/>
  <c r="E24"/>
  <c r="J127"/>
  <c r="J23"/>
  <c r="J21"/>
  <c r="E21"/>
  <c r="J126"/>
  <c r="J20"/>
  <c r="J18"/>
  <c r="E18"/>
  <c r="F127"/>
  <c r="J17"/>
  <c r="J15"/>
  <c r="E15"/>
  <c r="F91"/>
  <c r="J14"/>
  <c r="J12"/>
  <c r="J124"/>
  <c r="E7"/>
  <c r="E120"/>
  <c i="1" r="L90"/>
  <c r="AM90"/>
  <c r="AM89"/>
  <c r="L89"/>
  <c r="AM87"/>
  <c r="L87"/>
  <c r="L85"/>
  <c r="L84"/>
  <c i="2" r="BK252"/>
  <c r="J247"/>
  <c r="BK239"/>
  <c r="J222"/>
  <c r="J198"/>
  <c r="J188"/>
  <c r="BK170"/>
  <c r="BK145"/>
  <c r="BK280"/>
  <c r="BK278"/>
  <c r="J228"/>
  <c r="BK205"/>
  <c r="J191"/>
  <c r="J176"/>
  <c r="J133"/>
  <c r="J284"/>
  <c r="J282"/>
  <c r="BK272"/>
  <c r="J266"/>
  <c r="J262"/>
  <c r="J252"/>
  <c r="J238"/>
  <c r="J214"/>
  <c r="BK202"/>
  <c r="BK178"/>
  <c r="J146"/>
  <c r="BK275"/>
  <c r="BK250"/>
  <c r="BK243"/>
  <c r="BK222"/>
  <c r="J207"/>
  <c r="J195"/>
  <c r="BK185"/>
  <c r="BK176"/>
  <c r="J155"/>
  <c r="J135"/>
  <c r="J278"/>
  <c r="J241"/>
  <c r="BK228"/>
  <c r="J209"/>
  <c r="BK187"/>
  <c r="BK141"/>
  <c r="J280"/>
  <c r="BK233"/>
  <c r="BK214"/>
  <c r="BK198"/>
  <c r="BK189"/>
  <c r="BK144"/>
  <c r="J283"/>
  <c r="J281"/>
  <c r="J272"/>
  <c r="J269"/>
  <c r="BK262"/>
  <c r="J255"/>
  <c r="J243"/>
  <c r="BK235"/>
  <c r="J206"/>
  <c r="J181"/>
  <c r="BK155"/>
  <c r="BK284"/>
  <c r="J259"/>
  <c r="J239"/>
  <c r="J221"/>
  <c r="BK206"/>
  <c r="J194"/>
  <c r="BK181"/>
  <c r="J156"/>
  <c r="J144"/>
  <c r="BK266"/>
  <c r="BK248"/>
  <c r="J235"/>
  <c r="BK221"/>
  <c r="BK195"/>
  <c r="J178"/>
  <c r="BK148"/>
  <c r="BK134"/>
  <c r="J279"/>
  <c r="BK229"/>
  <c r="BK211"/>
  <c r="J187"/>
  <c r="BK149"/>
  <c r="BK282"/>
  <c r="J275"/>
  <c r="BK269"/>
  <c r="J264"/>
  <c r="BK259"/>
  <c r="J245"/>
  <c r="BK230"/>
  <c r="BK209"/>
  <c r="BK184"/>
  <c r="BK156"/>
  <c r="J148"/>
  <c r="J141"/>
  <c r="BK273"/>
  <c r="BK247"/>
  <c r="BK238"/>
  <c r="J217"/>
  <c r="J205"/>
  <c r="BK191"/>
  <c r="J184"/>
  <c r="J164"/>
  <c r="J145"/>
  <c r="BK255"/>
  <c r="J250"/>
  <c r="J229"/>
  <c r="J211"/>
  <c r="J189"/>
  <c r="BK164"/>
  <c r="BK135"/>
  <c r="BK279"/>
  <c r="J230"/>
  <c r="J218"/>
  <c r="BK194"/>
  <c r="J185"/>
  <c r="J134"/>
  <c r="BK283"/>
  <c r="BK281"/>
  <c r="J273"/>
  <c r="BK264"/>
  <c r="J260"/>
  <c r="J248"/>
  <c r="BK241"/>
  <c r="BK217"/>
  <c r="BK207"/>
  <c r="J183"/>
  <c r="J149"/>
  <c r="BK133"/>
  <c r="BK260"/>
  <c r="BK245"/>
  <c r="J233"/>
  <c r="BK218"/>
  <c r="J202"/>
  <c r="BK188"/>
  <c r="BK183"/>
  <c r="J170"/>
  <c r="BK146"/>
  <c i="1" r="AS94"/>
  <c i="2" l="1" r="T271"/>
  <c r="T270"/>
  <c r="P132"/>
  <c r="BK182"/>
  <c r="J182"/>
  <c r="J99"/>
  <c r="R182"/>
  <c r="P190"/>
  <c r="BK201"/>
  <c r="J201"/>
  <c r="J101"/>
  <c r="T201"/>
  <c r="P213"/>
  <c r="T213"/>
  <c r="R220"/>
  <c r="P237"/>
  <c r="BK258"/>
  <c r="J258"/>
  <c r="J105"/>
  <c r="T132"/>
  <c r="BK190"/>
  <c r="J190"/>
  <c r="J100"/>
  <c r="R190"/>
  <c r="P201"/>
  <c r="BK213"/>
  <c r="J213"/>
  <c r="J102"/>
  <c r="R213"/>
  <c r="P220"/>
  <c r="BK237"/>
  <c r="J237"/>
  <c r="J104"/>
  <c r="T237"/>
  <c r="T258"/>
  <c r="P271"/>
  <c r="P270"/>
  <c r="BK277"/>
  <c r="BK276"/>
  <c r="J276"/>
  <c r="J109"/>
  <c r="R277"/>
  <c r="R276"/>
  <c r="BK132"/>
  <c r="J132"/>
  <c r="J98"/>
  <c r="R132"/>
  <c r="R131"/>
  <c r="R130"/>
  <c r="P182"/>
  <c r="T182"/>
  <c r="T190"/>
  <c r="R201"/>
  <c r="BK220"/>
  <c r="J220"/>
  <c r="J103"/>
  <c r="T220"/>
  <c r="R237"/>
  <c r="P258"/>
  <c r="BK271"/>
  <c r="J271"/>
  <c r="J108"/>
  <c r="R271"/>
  <c r="R270"/>
  <c r="P277"/>
  <c r="P276"/>
  <c r="T277"/>
  <c r="T276"/>
  <c r="BK268"/>
  <c r="J268"/>
  <c r="J106"/>
  <c r="J91"/>
  <c r="F126"/>
  <c r="BE133"/>
  <c r="BE148"/>
  <c r="BE194"/>
  <c r="BE209"/>
  <c r="BE228"/>
  <c r="BE239"/>
  <c r="BE248"/>
  <c r="BE252"/>
  <c r="J89"/>
  <c r="J92"/>
  <c r="BE134"/>
  <c r="BE141"/>
  <c r="BE144"/>
  <c r="BE164"/>
  <c r="BE185"/>
  <c r="BE188"/>
  <c r="BE191"/>
  <c r="BE195"/>
  <c r="BE222"/>
  <c r="BE233"/>
  <c r="BE243"/>
  <c r="BE245"/>
  <c r="BE250"/>
  <c r="BE255"/>
  <c r="BE259"/>
  <c r="BE260"/>
  <c r="BE262"/>
  <c r="BE266"/>
  <c r="BE269"/>
  <c r="BE272"/>
  <c r="BE273"/>
  <c r="BE280"/>
  <c r="BE281"/>
  <c r="BE282"/>
  <c r="BE283"/>
  <c r="F92"/>
  <c r="BE135"/>
  <c r="BE145"/>
  <c r="BE146"/>
  <c r="BE156"/>
  <c r="BE170"/>
  <c r="BE176"/>
  <c r="BE181"/>
  <c r="BE187"/>
  <c r="BE189"/>
  <c r="BE206"/>
  <c r="BE207"/>
  <c r="BE211"/>
  <c r="BE217"/>
  <c r="BE221"/>
  <c r="BE278"/>
  <c r="BE279"/>
  <c r="E85"/>
  <c r="BE149"/>
  <c r="BE155"/>
  <c r="BE178"/>
  <c r="BE183"/>
  <c r="BE184"/>
  <c r="BE198"/>
  <c r="BE202"/>
  <c r="BE205"/>
  <c r="BE214"/>
  <c r="BE218"/>
  <c r="BE229"/>
  <c r="BE230"/>
  <c r="BE235"/>
  <c r="BE238"/>
  <c r="BE241"/>
  <c r="BE247"/>
  <c r="BE264"/>
  <c r="BE275"/>
  <c r="BE284"/>
  <c r="F36"/>
  <c i="1" r="BC95"/>
  <c r="BC94"/>
  <c r="AY94"/>
  <c i="2" r="F37"/>
  <c i="1" r="BD95"/>
  <c r="BD94"/>
  <c r="W33"/>
  <c i="2" r="J34"/>
  <c i="1" r="AW95"/>
  <c i="2" r="F35"/>
  <c i="1" r="BB95"/>
  <c r="BB94"/>
  <c r="W31"/>
  <c i="2" r="F34"/>
  <c i="1" r="BA95"/>
  <c r="BA94"/>
  <c r="W30"/>
  <c i="2" l="1" r="T131"/>
  <c r="T130"/>
  <c r="P131"/>
  <c r="P130"/>
  <c i="1" r="AU95"/>
  <c i="2" r="BK270"/>
  <c r="J270"/>
  <c r="J107"/>
  <c r="BK131"/>
  <c r="J131"/>
  <c r="J97"/>
  <c r="J277"/>
  <c r="J110"/>
  <c i="1" r="W32"/>
  <c r="AU94"/>
  <c r="AX94"/>
  <c r="AW94"/>
  <c r="AK30"/>
  <c i="2" r="J33"/>
  <c i="1" r="AV95"/>
  <c r="AT95"/>
  <c i="2" r="F33"/>
  <c i="1" r="AZ95"/>
  <c r="AZ94"/>
  <c r="W29"/>
  <c i="2" l="1" r="BK130"/>
  <c r="J130"/>
  <c r="J96"/>
  <c i="1" r="AV94"/>
  <c r="AK29"/>
  <c i="2" l="1" r="J30"/>
  <c i="1" r="AG95"/>
  <c r="AG94"/>
  <c r="AK26"/>
  <c r="AT94"/>
  <c r="AN94"/>
  <c i="2" l="1" r="J39"/>
  <c i="1" r="AN95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<sst xmlns="http://schemas.openxmlformats.org/spreadsheetml/2006/main">
  <si>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</si>
  <si>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</si>
  <si>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</si>
  <si>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False</t>
  </si>
  <si>
    <t>{e76a4143-eb21-4bbc-8376-08bd4ebb187f}</t>
  </si>
  <si>
    <t xml:space="preserve">&gt;&gt;  skryté sloupce  &lt;&lt;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</si>
  <si>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</si>
  <si>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</si>
  <si>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</si>
  <si>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</si>
  <si>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</si>
  <si>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</si>
  <si>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</si>
  <si>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</si>
  <si>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Kasparek023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</si>
  <si>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</si>
  <si>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</si>
  <si>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 xml:space="preserve">Stavební úpravy chodníků,  Rajhrad</t>
  </si>
  <si>
    <t>KSO:</t>
  </si>
  <si>
    <t>CC-CZ:</t>
  </si>
  <si>
    <t>Místo:</t>
  </si>
  <si>
    <t xml:space="preserve"> </t>
  </si>
  <si>
    <t>Datum:</t>
  </si>
  <si>
    <t>12. 5. 2023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</si>
  <si>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</si>
  <si>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</si>
  <si>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</si>
  <si>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</si>
  <si>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</si>
  <si>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</si>
  <si>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</si>
  <si>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</si>
  <si>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</si>
  <si>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</si>
  <si>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</si>
  <si>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</si>
  <si>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</si>
  <si>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</si>
  <si>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</si>
  <si>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</si>
  <si>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</si>
  <si>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</si>
  <si>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</si>
  <si>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</si>
  <si>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</si>
  <si>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</si>
  <si>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</si>
  <si>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</si>
  <si>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</si>
  <si>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</si>
  <si>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</si>
  <si>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</si>
  <si>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</si>
  <si>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</si>
  <si>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</si>
  <si>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</si>
  <si>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</si>
  <si>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</si>
  <si>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</si>
  <si>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</si>
  <si>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</si>
  <si>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</si>
  <si>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</si>
  <si>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</si>
  <si>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</si>
  <si>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</si>
  <si>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</si>
  <si>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</si>
  <si>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</si>
  <si>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</si>
  <si>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</si>
  <si>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</si>
  <si>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</si>
  <si>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</si>
  <si>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</si>
  <si>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</si>
  <si>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</si>
  <si>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</si>
  <si>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</t>
  </si>
  <si>
    <t>Chodník v ul.Jiráskova</t>
  </si>
  <si>
    <t>STA</t>
  </si>
  <si>
    <t>1</t>
  </si>
  <si>
    <t>{9f695971-9eeb-45da-b997-9beda463a763}</t>
  </si>
  <si>
    <t>2</t>
  </si>
  <si>
    <t>KRYCÍ LIST SOUPISU PRACÍ</t>
  </si>
  <si>
    <t>Objekt:</t>
  </si>
  <si>
    <t>01 - Chodník v ul.Jiráskova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</si>
  <si>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</si>
  <si>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</si>
  <si>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</si>
  <si>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</si>
  <si>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</si>
  <si>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</si>
  <si>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</si>
  <si>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181 - Zatravnění</t>
  </si>
  <si>
    <t xml:space="preserve">    5 - Komunikace pozemní</t>
  </si>
  <si>
    <t xml:space="preserve">    501 - Vjezdy</t>
  </si>
  <si>
    <t xml:space="preserve">    504 - Chodníky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</si>
  <si>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</si>
  <si>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</si>
  <si>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</si>
  <si>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</si>
  <si>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</si>
  <si>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</si>
  <si>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>VRN - Vedlejší rozpočtové náklady</t>
  </si>
  <si>
    <t xml:space="preserve">    909 - Vedlejší rozpočtové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</si>
  <si>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</si>
  <si>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</si>
  <si>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</si>
  <si>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</si>
  <si>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</si>
  <si>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</si>
  <si>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</si>
  <si>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</si>
  <si>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</si>
  <si>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</si>
  <si>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</si>
  <si>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</si>
  <si>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</si>
  <si>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</si>
  <si>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</si>
  <si>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</si>
  <si>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</si>
  <si>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</si>
  <si>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113106142</t>
  </si>
  <si>
    <t>Rozebrání dlažeb z betonových nebo kamenných dlaždic komunikací pro pěší strojně pl přes 50 m2</t>
  </si>
  <si>
    <t>m2</t>
  </si>
  <si>
    <t>4</t>
  </si>
  <si>
    <t>1971538026</t>
  </si>
  <si>
    <t>113106211</t>
  </si>
  <si>
    <t>Rozebrání dlažeb vozovek z velkých kostek s ložem z kameniva strojně pl přes 50 do 200 m2</t>
  </si>
  <si>
    <t>1468204541</t>
  </si>
  <si>
    <t>3</t>
  </si>
  <si>
    <t>113107222</t>
  </si>
  <si>
    <t>Odstranění podkladu z kameniva drceného tl přes 100 do 200 mm strojně pl přes 200 m2</t>
  </si>
  <si>
    <t>-1908760251</t>
  </si>
  <si>
    <t>VV</t>
  </si>
  <si>
    <t>"chodník"</t>
  </si>
  <si>
    <t>443</t>
  </si>
  <si>
    <t>"žulové kostky"</t>
  </si>
  <si>
    <t>93</t>
  </si>
  <si>
    <t>Součet</t>
  </si>
  <si>
    <t>113107323</t>
  </si>
  <si>
    <t>Odstranění podkladu z kameniva drceného tl přes 200 do 300 mm strojně pl do 50 m2</t>
  </si>
  <si>
    <t>411219733</t>
  </si>
  <si>
    <t>"asfalt"</t>
  </si>
  <si>
    <t>46</t>
  </si>
  <si>
    <t>5</t>
  </si>
  <si>
    <t>113107342</t>
  </si>
  <si>
    <t>Odstranění podkladu živičného tl přes 50 do 100 mm strojně pl do 50 m2</t>
  </si>
  <si>
    <t>1181686593</t>
  </si>
  <si>
    <t>6</t>
  </si>
  <si>
    <t>113202111</t>
  </si>
  <si>
    <t>Vytrhání obrub krajníků obrubníků stojatých</t>
  </si>
  <si>
    <t>m</t>
  </si>
  <si>
    <t>-1723669539</t>
  </si>
  <si>
    <t>7</t>
  </si>
  <si>
    <t>113202111.x1</t>
  </si>
  <si>
    <t>Vytrhání obrub krajníků obrubníků stojatých - kamenný obrubník ponechán na stavbě</t>
  </si>
  <si>
    <t>1129493723</t>
  </si>
  <si>
    <t>328</t>
  </si>
  <si>
    <t>8</t>
  </si>
  <si>
    <t>122552203</t>
  </si>
  <si>
    <t>Odkopávky a prokopávky nezapažené pro silnice a dálnice v hornině třídy těžitelnosti III objem do 100 m3 strojně</t>
  </si>
  <si>
    <t>m3</t>
  </si>
  <si>
    <t>1606229811</t>
  </si>
  <si>
    <t>9</t>
  </si>
  <si>
    <t>132251101</t>
  </si>
  <si>
    <t>Hloubení rýh nezapažených š do 800 mm v hornině třídy těžitelnosti I skupiny 3 objem do 20 m3 strojně</t>
  </si>
  <si>
    <t>578683721</t>
  </si>
  <si>
    <t>"pro chráničky"</t>
  </si>
  <si>
    <t>22</t>
  </si>
  <si>
    <t>"pro obrubníky"</t>
  </si>
  <si>
    <t>16</t>
  </si>
  <si>
    <t>10</t>
  </si>
  <si>
    <t>13971-001</t>
  </si>
  <si>
    <t>Ručně kopané sondy hl.1,2m vč.zpětného zásypu</t>
  </si>
  <si>
    <t>kus</t>
  </si>
  <si>
    <t>-612899974</t>
  </si>
  <si>
    <t>11</t>
  </si>
  <si>
    <t>162351103</t>
  </si>
  <si>
    <t>Vodorovné přemístění přes 50 do 500 m výkopku/sypaniny z horniny třídy těžitelnosti I skupiny 1 až 3</t>
  </si>
  <si>
    <t>-2052434480</t>
  </si>
  <si>
    <t>"na meziskládku"</t>
  </si>
  <si>
    <t>4,18+16</t>
  </si>
  <si>
    <t>"pro zásypy"</t>
  </si>
  <si>
    <t>4,18</t>
  </si>
  <si>
    <t>"pro zemní krajnici"</t>
  </si>
  <si>
    <t>12</t>
  </si>
  <si>
    <t>162751117</t>
  </si>
  <si>
    <t>Vodorovné přemístění přes 9 000 do 10000 m výkopku/sypaniny z horniny třídy těžitelnosti I skupiny 1 až 3</t>
  </si>
  <si>
    <t>-405786746</t>
  </si>
  <si>
    <t>"výkopek"</t>
  </si>
  <si>
    <t>22+16+24</t>
  </si>
  <si>
    <t>"ponecháno pro zásypy"</t>
  </si>
  <si>
    <t>-4,18-16</t>
  </si>
  <si>
    <t>13</t>
  </si>
  <si>
    <t>167151101</t>
  </si>
  <si>
    <t>Nakládání výkopku z hornin třídy těžitelnosti I skupiny 1 až 3 do 100 m3</t>
  </si>
  <si>
    <t>622590571</t>
  </si>
  <si>
    <t>14</t>
  </si>
  <si>
    <t>171201231</t>
  </si>
  <si>
    <t>Poplatek za uložení zeminy a kamení na recyklační skládce (skládkovné) kód odpadu 17 05 04</t>
  </si>
  <si>
    <t>t</t>
  </si>
  <si>
    <t>257320829</t>
  </si>
  <si>
    <t>41,82*1,8</t>
  </si>
  <si>
    <t>174151101</t>
  </si>
  <si>
    <t>Zásyp jam, šachet rýh nebo kolem objektů sypaninou se zhutněním</t>
  </si>
  <si>
    <t>1700979627</t>
  </si>
  <si>
    <t>"chráničky"</t>
  </si>
  <si>
    <t>22-0,45*0,45*88</t>
  </si>
  <si>
    <t>181951112</t>
  </si>
  <si>
    <t>Úprava pláně v hornině třídy těžitelnosti I skupiny 1 až 3 se zhutněním strojně</t>
  </si>
  <si>
    <t>2042651386</t>
  </si>
  <si>
    <t>181</t>
  </si>
  <si>
    <t>Zatravnění</t>
  </si>
  <si>
    <t>17</t>
  </si>
  <si>
    <t>181111111</t>
  </si>
  <si>
    <t>Plošná úprava terénu do 500 m2 zemina skupiny 1 až 4 nerovnosti přes 50 do 100 mm v rovinně a svahu do 1:5</t>
  </si>
  <si>
    <t>-1169001318</t>
  </si>
  <si>
    <t>18</t>
  </si>
  <si>
    <t>181351103</t>
  </si>
  <si>
    <t>Rozprostření ornice tl vrstvy do 200 mm pl přes 100 do 500 m2 v rovině nebo ve svahu do 1:5 strojně</t>
  </si>
  <si>
    <t>-934090092</t>
  </si>
  <si>
    <t>19</t>
  </si>
  <si>
    <t>M</t>
  </si>
  <si>
    <t>10364101</t>
  </si>
  <si>
    <t>zemina pro terénní úpravy - ornice</t>
  </si>
  <si>
    <t>-1197150723</t>
  </si>
  <si>
    <t>146*0,1*1,8</t>
  </si>
  <si>
    <t>20</t>
  </si>
  <si>
    <t>181951111</t>
  </si>
  <si>
    <t>Úprava pláně v hornině třídy těžitelnosti I skupiny 1 až 3 bez zhutnění strojně</t>
  </si>
  <si>
    <t>-862694467</t>
  </si>
  <si>
    <t>183403114</t>
  </si>
  <si>
    <t>Obdělání půdy kultivátorováním v rovině a svahu do 1:5</t>
  </si>
  <si>
    <t>17647580</t>
  </si>
  <si>
    <t>183403153</t>
  </si>
  <si>
    <t>Obdělání půdy hrabáním v rovině a svahu do 1:5</t>
  </si>
  <si>
    <t>-369867994</t>
  </si>
  <si>
    <t>Komunikace pozemní</t>
  </si>
  <si>
    <t>23</t>
  </si>
  <si>
    <t>564861011</t>
  </si>
  <si>
    <t>Podklad ze štěrkodrtě ŠD plochy do 100 m2 tl 200 mm</t>
  </si>
  <si>
    <t>-949170392</t>
  </si>
  <si>
    <t>"pod přídklažbou a obrubníkem"</t>
  </si>
  <si>
    <t>28</t>
  </si>
  <si>
    <t>24</t>
  </si>
  <si>
    <t>569903311</t>
  </si>
  <si>
    <t>Zřízení zemních krajnic se zhutněním</t>
  </si>
  <si>
    <t>48706260</t>
  </si>
  <si>
    <t>25</t>
  </si>
  <si>
    <t>596212210</t>
  </si>
  <si>
    <t>Kladení zámkové dlažby pozemních komunikací ručně tl 80 mm skupiny A pl do 50 m2</t>
  </si>
  <si>
    <t>796771952</t>
  </si>
  <si>
    <t>"přídlažba - trojřádek"</t>
  </si>
  <si>
    <t>55*0,1*3</t>
  </si>
  <si>
    <t>26</t>
  </si>
  <si>
    <t>59245020</t>
  </si>
  <si>
    <t>dlažba tvar obdélník betonová 200x100x80mm přírodní</t>
  </si>
  <si>
    <t>382235003</t>
  </si>
  <si>
    <t>55*0,1*3*1,03</t>
  </si>
  <si>
    <t>501</t>
  </si>
  <si>
    <t>Vjezdy</t>
  </si>
  <si>
    <t>27</t>
  </si>
  <si>
    <t>564851111</t>
  </si>
  <si>
    <t>Podklad ze štěrkodrtě ŠD plochy přes 100 m2 tl 150 mm</t>
  </si>
  <si>
    <t>1422706908</t>
  </si>
  <si>
    <t>"frakce 0/32"</t>
  </si>
  <si>
    <t>238</t>
  </si>
  <si>
    <t>567122114</t>
  </si>
  <si>
    <t>Podklad ze směsi stmelené cementem SC C 8/10 (KSC I) tl 150 mm</t>
  </si>
  <si>
    <t>10482228</t>
  </si>
  <si>
    <t>29</t>
  </si>
  <si>
    <t>596212213</t>
  </si>
  <si>
    <t>Kladení zámkové dlažby pozemních komunikací ručně tl 80 mm skupiny A pl přes 300 m2</t>
  </si>
  <si>
    <t>-1476206378</t>
  </si>
  <si>
    <t>30</t>
  </si>
  <si>
    <t>59245203</t>
  </si>
  <si>
    <t>dlažba zámková tl. 80mm červená</t>
  </si>
  <si>
    <t>-1336305889</t>
  </si>
  <si>
    <t>11*1,03</t>
  </si>
  <si>
    <t>31</t>
  </si>
  <si>
    <t>59245213</t>
  </si>
  <si>
    <t>dlažba zámková tl. 80mm přírodní</t>
  </si>
  <si>
    <t>1110039304</t>
  </si>
  <si>
    <t>184*1,03</t>
  </si>
  <si>
    <t>32</t>
  </si>
  <si>
    <t>59245224</t>
  </si>
  <si>
    <t>dlažba zámková reliefní tl. 80mm červená</t>
  </si>
  <si>
    <t>-528175823</t>
  </si>
  <si>
    <t>43*1,03</t>
  </si>
  <si>
    <t>504</t>
  </si>
  <si>
    <t>Chodníky</t>
  </si>
  <si>
    <t>33</t>
  </si>
  <si>
    <t>-1586648496</t>
  </si>
  <si>
    <t>396</t>
  </si>
  <si>
    <t>34</t>
  </si>
  <si>
    <t>596211113</t>
  </si>
  <si>
    <t>Kladení zámkové dlažby komunikací pro pěší ručně tl 60 mm skupiny A pl přes 300 m2</t>
  </si>
  <si>
    <t>1749561681</t>
  </si>
  <si>
    <t>35</t>
  </si>
  <si>
    <t>59245015</t>
  </si>
  <si>
    <t>dlažba zámková tl. 60mm přírodní</t>
  </si>
  <si>
    <t>806457890</t>
  </si>
  <si>
    <t>396*1,03</t>
  </si>
  <si>
    <t>Trubní vedení</t>
  </si>
  <si>
    <t>36</t>
  </si>
  <si>
    <t>899431111</t>
  </si>
  <si>
    <t>Výšková úprava uličního vstupu nebo vpusti do 200 mm zvýšením krycího hrnce, šoupěte nebo hydrantu</t>
  </si>
  <si>
    <t>363878110</t>
  </si>
  <si>
    <t>37</t>
  </si>
  <si>
    <t>899623171</t>
  </si>
  <si>
    <t>Obetonování potrubí nebo zdiva stok betonem prostým tř. C 25/30 v otevřeném výkopu</t>
  </si>
  <si>
    <t>781107279</t>
  </si>
  <si>
    <t>"rezervní chránička"</t>
  </si>
  <si>
    <t>(0,4*0,4-0,055*0,055*3,14)*88</t>
  </si>
  <si>
    <t>"žlab TK-2"</t>
  </si>
  <si>
    <t>88*(0,4*0,25-0,23*0,19)</t>
  </si>
  <si>
    <t>38</t>
  </si>
  <si>
    <t>89999-1021</t>
  </si>
  <si>
    <t>M+D plastová chránička podélně půlená AROT DN110</t>
  </si>
  <si>
    <t>-2046679717</t>
  </si>
  <si>
    <t>39</t>
  </si>
  <si>
    <t>89999-1032</t>
  </si>
  <si>
    <t>M+D rezervní chránička plastová DN110</t>
  </si>
  <si>
    <t>334334651</t>
  </si>
  <si>
    <t>40</t>
  </si>
  <si>
    <t>935112111</t>
  </si>
  <si>
    <t>Osazení příkopového žlabu do betonu tl 100 mm z betonových tvárnic š 500 mm</t>
  </si>
  <si>
    <t>310736576</t>
  </si>
  <si>
    <t>88</t>
  </si>
  <si>
    <t>41</t>
  </si>
  <si>
    <t>59200-001</t>
  </si>
  <si>
    <t xml:space="preserve">Chránička, betonový žlab BG-TK2  100x23x19,5cm</t>
  </si>
  <si>
    <t>-654688176</t>
  </si>
  <si>
    <t>88*1,01</t>
  </si>
  <si>
    <t>42</t>
  </si>
  <si>
    <t>59200-002</t>
  </si>
  <si>
    <t xml:space="preserve">Poklop žlabu BG-TK2  50x24x4 cm</t>
  </si>
  <si>
    <t>-115942016</t>
  </si>
  <si>
    <t>88*1,01*2</t>
  </si>
  <si>
    <t>Ostatní konstrukce a práce, bourání</t>
  </si>
  <si>
    <t>43</t>
  </si>
  <si>
    <t>916131113</t>
  </si>
  <si>
    <t>Osazení silničního obrubníku betonového ležatého s boční opěrou do lože z betonu prostého</t>
  </si>
  <si>
    <t>-939220208</t>
  </si>
  <si>
    <t>44</t>
  </si>
  <si>
    <t>59217029</t>
  </si>
  <si>
    <t>obrubník betonový silniční nájezdový 1000x150x150mm</t>
  </si>
  <si>
    <t>433730958</t>
  </si>
  <si>
    <t>9*1,02</t>
  </si>
  <si>
    <t>45</t>
  </si>
  <si>
    <t>916131213</t>
  </si>
  <si>
    <t>Osazení silničního obrubníku betonového stojatého s boční opěrou do lože z betonu prostého</t>
  </si>
  <si>
    <t>86125836</t>
  </si>
  <si>
    <t>3+3+55</t>
  </si>
  <si>
    <t>59217030</t>
  </si>
  <si>
    <t>obrubník betonový silniční přechodový 1000x150x150-250mm</t>
  </si>
  <si>
    <t>422946999</t>
  </si>
  <si>
    <t>6*1,02</t>
  </si>
  <si>
    <t>47</t>
  </si>
  <si>
    <t>59217031</t>
  </si>
  <si>
    <t>obrubník betonový silniční 1000x150x250mm</t>
  </si>
  <si>
    <t>159800240</t>
  </si>
  <si>
    <t>55*1,02</t>
  </si>
  <si>
    <t>48</t>
  </si>
  <si>
    <t>916231213</t>
  </si>
  <si>
    <t>Osazení chodníkového obrubníku betonového stojatého s boční opěrou do lože z betonu prostého</t>
  </si>
  <si>
    <t>-9713112</t>
  </si>
  <si>
    <t>49</t>
  </si>
  <si>
    <t>59217017</t>
  </si>
  <si>
    <t>obrubník betonový chodníkový 1000x100x250mm</t>
  </si>
  <si>
    <t>-1175053653</t>
  </si>
  <si>
    <t>362*1,02</t>
  </si>
  <si>
    <t>50</t>
  </si>
  <si>
    <t>916991121</t>
  </si>
  <si>
    <t>Lože pod obrubníky, krajníky nebo obruby z dlažebních kostek z betonu prostého</t>
  </si>
  <si>
    <t>1103717195</t>
  </si>
  <si>
    <t>9*0,4*0,2+(3+3+362+55)*0,3*0,2</t>
  </si>
  <si>
    <t>51</t>
  </si>
  <si>
    <t>919124121</t>
  </si>
  <si>
    <t>Dilatační spáry vkládané v cementobetonovém krytu s vyplněním spár asfaltovou zálivkou</t>
  </si>
  <si>
    <t>1199594167</t>
  </si>
  <si>
    <t>"zalití zařezané styčné plochy"</t>
  </si>
  <si>
    <t>98</t>
  </si>
  <si>
    <t>52</t>
  </si>
  <si>
    <t>919735113</t>
  </si>
  <si>
    <t>Řezání stávajícího živičného krytu hl přes 100 do 150 mm</t>
  </si>
  <si>
    <t>-2069357483</t>
  </si>
  <si>
    <t>"zařezání styčné plochy"</t>
  </si>
  <si>
    <t>997</t>
  </si>
  <si>
    <t>Přesun sutě</t>
  </si>
  <si>
    <t>53</t>
  </si>
  <si>
    <t>997221571</t>
  </si>
  <si>
    <t>Vodorovná doprava vybouraných hmot do 1 km</t>
  </si>
  <si>
    <t>687941643</t>
  </si>
  <si>
    <t>54</t>
  </si>
  <si>
    <t>997221579</t>
  </si>
  <si>
    <t>Příplatek ZKD 1 km u vodorovné dopravy vybouraných hmot</t>
  </si>
  <si>
    <t>768379975</t>
  </si>
  <si>
    <t>393,306*9 'Přepočtené koeficientem množství</t>
  </si>
  <si>
    <t>55</t>
  </si>
  <si>
    <t>997221861</t>
  </si>
  <si>
    <t>Poplatek za uložení stavebního odpadu na recyklační skládce (skládkovné) z prostého betonu pod kódem 17 01 01</t>
  </si>
  <si>
    <t>-276478905</t>
  </si>
  <si>
    <t>393,306-175,68-10,12</t>
  </si>
  <si>
    <t>56</t>
  </si>
  <si>
    <t>997221873</t>
  </si>
  <si>
    <t>Poplatek za uložení stavebního odpadu na recyklační skládce (skládkovné) zeminy a kamení zatříděného do Katalogu odpadů pod kódem 17 05 04</t>
  </si>
  <si>
    <t>358303892</t>
  </si>
  <si>
    <t>536*0,29+46*0,44</t>
  </si>
  <si>
    <t>57</t>
  </si>
  <si>
    <t>997221875</t>
  </si>
  <si>
    <t>Poplatek za uložení stavebního odpadu na recyklační skládce (skládkovné) asfaltového bez obsahu dehtu zatříděného do Katalogu odpadů pod kódem 17 03 02</t>
  </si>
  <si>
    <t>-1775495728</t>
  </si>
  <si>
    <t>46*0,22</t>
  </si>
  <si>
    <t>998</t>
  </si>
  <si>
    <t>Přesun hmot</t>
  </si>
  <si>
    <t>58</t>
  </si>
  <si>
    <t>998223011</t>
  </si>
  <si>
    <t>Přesun hmot pro pozemní komunikace s krytem dlážděným</t>
  </si>
  <si>
    <t>-115535521</t>
  </si>
  <si>
    <t>PSV</t>
  </si>
  <si>
    <t>Práce a dodávky PSV</t>
  </si>
  <si>
    <t>711</t>
  </si>
  <si>
    <t>Izolace proti vodě, vlhkosti a plynům</t>
  </si>
  <si>
    <t>59</t>
  </si>
  <si>
    <t>711161273</t>
  </si>
  <si>
    <t>Provedení izolace proti zemní vlhkosti svislé z nopové fólie</t>
  </si>
  <si>
    <t>-1211320341</t>
  </si>
  <si>
    <t>60</t>
  </si>
  <si>
    <t>28323005</t>
  </si>
  <si>
    <t>fólie profilovaná (nopová) drenážní HDPE s výškou nopů 8mm</t>
  </si>
  <si>
    <t>1361836636</t>
  </si>
  <si>
    <t>84*1,2</t>
  </si>
  <si>
    <t>61</t>
  </si>
  <si>
    <t>998711101</t>
  </si>
  <si>
    <t>Přesun hmot tonážní pro izolace proti vodě, vlhkosti a plynům v objektech v do 6 m</t>
  </si>
  <si>
    <t>64763384</t>
  </si>
  <si>
    <t>VRN</t>
  </si>
  <si>
    <t>Vedlejší rozpočtové náklady</t>
  </si>
  <si>
    <t>909</t>
  </si>
  <si>
    <t>62</t>
  </si>
  <si>
    <t>990-001</t>
  </si>
  <si>
    <t>Dočasné dopravní značení na státní komunikaci vč.vypracování návrhu, odsouhlasení dopravním inspektorátem a zrušení</t>
  </si>
  <si>
    <t>Kč</t>
  </si>
  <si>
    <t>1024</t>
  </si>
  <si>
    <t>-817466302</t>
  </si>
  <si>
    <t>63</t>
  </si>
  <si>
    <t>990-002</t>
  </si>
  <si>
    <t>Geodetické vytýčení stavby (případně pozemků)</t>
  </si>
  <si>
    <t>88335816</t>
  </si>
  <si>
    <t>64</t>
  </si>
  <si>
    <t>990-003</t>
  </si>
  <si>
    <t>Geodetické zaměření skutečného provedení stavby</t>
  </si>
  <si>
    <t>-565667388</t>
  </si>
  <si>
    <t>65</t>
  </si>
  <si>
    <t>990-004</t>
  </si>
  <si>
    <t>Vytýčení stávajících inženýrských sítí</t>
  </si>
  <si>
    <t>-2097758137</t>
  </si>
  <si>
    <t>66</t>
  </si>
  <si>
    <t>990-005</t>
  </si>
  <si>
    <t>Geotechnické posouzení únosnosti podloží</t>
  </si>
  <si>
    <t>-223323383</t>
  </si>
  <si>
    <t>67</t>
  </si>
  <si>
    <t>990-101</t>
  </si>
  <si>
    <t>Zařízení staveniště</t>
  </si>
  <si>
    <t>1028376299</t>
  </si>
  <si>
    <t>68</t>
  </si>
  <si>
    <t>990-102</t>
  </si>
  <si>
    <t>Provozní vlivy</t>
  </si>
  <si>
    <t>49188733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</si>
</sst>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2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13" fillId="2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7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4" fontId="17" fillId="0" borderId="5" xfId="0" applyNumberFormat="1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18" fillId="0" borderId="0" xfId="0" applyNumberFormat="1" applyFont="1" applyAlignment="1">
      <alignment vertical="center"/>
    </xf>
    <xf numFmtId="0" fontId="18" fillId="0" borderId="0" xfId="0" applyFont="1" applyAlignment="1">
      <alignment horizontal="lef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2" fillId="5" borderId="6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left" vertical="center"/>
    </xf>
    <xf numFmtId="0" fontId="0" fillId="5" borderId="7" xfId="0" applyFont="1" applyFill="1" applyBorder="1" applyAlignment="1">
      <alignment vertical="center"/>
    </xf>
    <xf numFmtId="0" fontId="22" fillId="5" borderId="7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right" vertical="center"/>
    </xf>
    <xf numFmtId="0" fontId="22" fillId="5" borderId="8" xfId="0" applyFont="1" applyFill="1" applyBorder="1" applyAlignment="1">
      <alignment horizontal="left" vertical="center"/>
    </xf>
    <xf numFmtId="0" fontId="22" fillId="5" borderId="0" xfId="0" applyFont="1" applyFill="1" applyAlignment="1">
      <alignment horizontal="center" vertical="center"/>
    </xf>
    <xf numFmtId="0" fontId="23" fillId="0" borderId="16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0" fillId="0" borderId="14" xfId="0" applyNumberFormat="1" applyFont="1" applyBorder="1" applyAlignment="1">
      <alignment vertical="center"/>
    </xf>
    <xf numFmtId="4" fontId="20" fillId="0" borderId="0" xfId="0" applyNumberFormat="1" applyFont="1" applyBorder="1" applyAlignment="1">
      <alignment vertical="center"/>
    </xf>
    <xf numFmtId="166" fontId="20" fillId="0" borderId="0" xfId="0" applyNumberFormat="1" applyFont="1" applyBorder="1" applyAlignment="1">
      <alignment vertical="center"/>
    </xf>
    <xf numFmtId="4" fontId="20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7" fillId="0" borderId="0" xfId="0" applyFont="1" applyAlignment="1">
      <alignment horizontal="left" vertical="center" wrapText="1"/>
    </xf>
    <xf numFmtId="0" fontId="28" fillId="0" borderId="0" xfId="0" applyFont="1" applyAlignment="1">
      <alignment vertical="center"/>
    </xf>
    <xf numFmtId="4" fontId="28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29" fillId="0" borderId="19" xfId="0" applyNumberFormat="1" applyFont="1" applyBorder="1" applyAlignment="1">
      <alignment vertical="center"/>
    </xf>
    <xf numFmtId="4" fontId="29" fillId="0" borderId="20" xfId="0" applyNumberFormat="1" applyFont="1" applyBorder="1" applyAlignment="1">
      <alignment vertical="center"/>
    </xf>
    <xf numFmtId="166" fontId="29" fillId="0" borderId="20" xfId="0" applyNumberFormat="1" applyFont="1" applyBorder="1" applyAlignment="1">
      <alignment vertical="center"/>
    </xf>
    <xf numFmtId="4" fontId="29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7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2" fillId="5" borderId="0" xfId="0" applyFont="1" applyFill="1" applyAlignment="1">
      <alignment horizontal="left" vertical="center"/>
    </xf>
    <xf numFmtId="0" fontId="22" fillId="5" borderId="0" xfId="0" applyFont="1" applyFill="1" applyAlignment="1">
      <alignment horizontal="right" vertical="center"/>
    </xf>
    <xf numFmtId="0" fontId="31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2" fillId="5" borderId="16" xfId="0" applyFont="1" applyFill="1" applyBorder="1" applyAlignment="1">
      <alignment horizontal="center" vertical="center" wrapText="1"/>
    </xf>
    <xf numFmtId="0" fontId="22" fillId="5" borderId="17" xfId="0" applyFont="1" applyFill="1" applyBorder="1" applyAlignment="1">
      <alignment horizontal="center" vertical="center" wrapText="1"/>
    </xf>
    <xf numFmtId="0" fontId="22" fillId="5" borderId="18" xfId="0" applyFont="1" applyFill="1" applyBorder="1" applyAlignment="1">
      <alignment horizontal="center" vertical="center" wrapText="1"/>
    </xf>
    <xf numFmtId="0" fontId="22" fillId="5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/>
    <xf numFmtId="166" fontId="32" fillId="0" borderId="12" xfId="0" applyNumberFormat="1" applyFont="1" applyBorder="1" applyAlignment="1"/>
    <xf numFmtId="166" fontId="32" fillId="0" borderId="13" xfId="0" applyNumberFormat="1" applyFont="1" applyBorder="1" applyAlignment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2" fillId="0" borderId="22" xfId="0" applyFont="1" applyBorder="1" applyAlignment="1" applyProtection="1">
      <alignment horizontal="center" vertical="center"/>
      <protection locked="0"/>
    </xf>
    <xf numFmtId="49" fontId="22" fillId="0" borderId="22" xfId="0" applyNumberFormat="1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center" vertical="center" wrapText="1"/>
      <protection locked="0"/>
    </xf>
    <xf numFmtId="167" fontId="22" fillId="0" borderId="22" xfId="0" applyNumberFormat="1" applyFont="1" applyBorder="1" applyAlignment="1" applyProtection="1">
      <alignment vertical="center"/>
      <protection locked="0"/>
    </xf>
    <xf numFmtId="4" fontId="22" fillId="3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3" fillId="3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>
      <alignment horizontal="center" vertical="center"/>
    </xf>
    <xf numFmtId="166" fontId="23" fillId="0" borderId="0" xfId="0" applyNumberFormat="1" applyFont="1" applyBorder="1" applyAlignment="1">
      <alignment vertical="center"/>
    </xf>
    <xf numFmtId="166" fontId="23" fillId="0" borderId="15" xfId="0" applyNumberFormat="1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34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35" fillId="0" borderId="22" xfId="0" applyFont="1" applyBorder="1" applyAlignment="1" applyProtection="1">
      <alignment horizontal="center" vertical="center"/>
      <protection locked="0"/>
    </xf>
    <xf numFmtId="49" fontId="35" fillId="0" borderId="22" xfId="0" applyNumberFormat="1" applyFont="1" applyBorder="1" applyAlignment="1" applyProtection="1">
      <alignment horizontal="left" vertical="center" wrapText="1"/>
      <protection locked="0"/>
    </xf>
    <xf numFmtId="0" fontId="35" fillId="0" borderId="22" xfId="0" applyFont="1" applyBorder="1" applyAlignment="1" applyProtection="1">
      <alignment horizontal="left" vertical="center" wrapText="1"/>
      <protection locked="0"/>
    </xf>
    <xf numFmtId="0" fontId="35" fillId="0" borderId="22" xfId="0" applyFont="1" applyBorder="1" applyAlignment="1" applyProtection="1">
      <alignment horizontal="center" vertical="center" wrapText="1"/>
      <protection locked="0"/>
    </xf>
    <xf numFmtId="167" fontId="35" fillId="0" borderId="22" xfId="0" applyNumberFormat="1" applyFont="1" applyBorder="1" applyAlignment="1" applyProtection="1">
      <alignment vertical="center"/>
      <protection locked="0"/>
    </xf>
    <xf numFmtId="4" fontId="35" fillId="3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  <protection locked="0"/>
    </xf>
    <xf numFmtId="0" fontId="36" fillId="0" borderId="22" xfId="0" applyFont="1" applyBorder="1" applyAlignment="1" applyProtection="1">
      <alignment vertical="center"/>
      <protection locked="0"/>
    </xf>
    <xf numFmtId="0" fontId="36" fillId="0" borderId="3" xfId="0" applyFont="1" applyBorder="1" applyAlignment="1">
      <alignment vertical="center"/>
    </xf>
    <xf numFmtId="0" fontId="35" fillId="3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>
      <alignment horizontal="center" vertical="center"/>
    </xf>
    <xf numFmtId="0" fontId="23" fillId="3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3" fillId="0" borderId="20" xfId="0" applyNumberFormat="1" applyFont="1" applyBorder="1" applyAlignment="1">
      <alignment vertical="center"/>
    </xf>
    <xf numFmtId="166" fontId="23" fillId="0" borderId="21" xfId="0" applyNumberFormat="1" applyFont="1" applyBorder="1" applyAlignment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1</v>
      </c>
      <c r="BT1" s="16" t="s">
        <v>3</v>
      </c>
      <c r="BU1" s="16" t="s">
        <v>3</v>
      </c>
      <c r="BV1" s="16" t="s">
        <v>4</v>
      </c>
    </row>
    <row r="2" s="1" customFormat="1" ht="36.96" customHeight="1">
      <c r="AR2" s="17" t="s">
        <v>5</v>
      </c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1"/>
      <c r="D4" s="22" t="s">
        <v>9</v>
      </c>
      <c r="AR4" s="21"/>
      <c r="AS4" s="23" t="s">
        <v>10</v>
      </c>
      <c r="BE4" s="24" t="s">
        <v>11</v>
      </c>
      <c r="BS4" s="18" t="s">
        <v>12</v>
      </c>
    </row>
    <row r="5" s="1" customFormat="1" ht="12" customHeight="1">
      <c r="B5" s="21"/>
      <c r="D5" s="25" t="s">
        <v>13</v>
      </c>
      <c r="K5" s="26" t="s">
        <v>14</v>
      </c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R5" s="21"/>
      <c r="BE5" s="27" t="s">
        <v>15</v>
      </c>
      <c r="BS5" s="18" t="s">
        <v>6</v>
      </c>
    </row>
    <row r="6" s="1" customFormat="1" ht="36.96" customHeight="1">
      <c r="B6" s="21"/>
      <c r="D6" s="28" t="s">
        <v>16</v>
      </c>
      <c r="K6" s="29" t="s">
        <v>17</v>
      </c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R6" s="21"/>
      <c r="BE6" s="30"/>
      <c r="BS6" s="18" t="s">
        <v>6</v>
      </c>
    </row>
    <row r="7" s="1" customFormat="1" ht="12" customHeight="1">
      <c r="B7" s="21"/>
      <c r="D7" s="31" t="s">
        <v>18</v>
      </c>
      <c r="K7" s="26" t="s">
        <v>1</v>
      </c>
      <c r="AK7" s="31" t="s">
        <v>19</v>
      </c>
      <c r="AN7" s="26" t="s">
        <v>1</v>
      </c>
      <c r="AR7" s="21"/>
      <c r="BE7" s="30"/>
      <c r="BS7" s="18" t="s">
        <v>6</v>
      </c>
    </row>
    <row r="8" s="1" customFormat="1" ht="12" customHeight="1">
      <c r="B8" s="21"/>
      <c r="D8" s="31" t="s">
        <v>20</v>
      </c>
      <c r="K8" s="26" t="s">
        <v>21</v>
      </c>
      <c r="AK8" s="31" t="s">
        <v>22</v>
      </c>
      <c r="AN8" s="32" t="s">
        <v>23</v>
      </c>
      <c r="AR8" s="21"/>
      <c r="BE8" s="30"/>
      <c r="BS8" s="18" t="s">
        <v>6</v>
      </c>
    </row>
    <row r="9" s="1" customFormat="1" ht="14.4" customHeight="1">
      <c r="B9" s="21"/>
      <c r="AR9" s="21"/>
      <c r="BE9" s="30"/>
      <c r="BS9" s="18" t="s">
        <v>6</v>
      </c>
    </row>
    <row r="10" s="1" customFormat="1" ht="12" customHeight="1">
      <c r="B10" s="21"/>
      <c r="D10" s="31" t="s">
        <v>24</v>
      </c>
      <c r="AK10" s="31" t="s">
        <v>25</v>
      </c>
      <c r="AN10" s="26" t="s">
        <v>1</v>
      </c>
      <c r="AR10" s="21"/>
      <c r="BE10" s="30"/>
      <c r="BS10" s="18" t="s">
        <v>6</v>
      </c>
    </row>
    <row r="11" s="1" customFormat="1" ht="18.48" customHeight="1">
      <c r="B11" s="21"/>
      <c r="E11" s="26" t="s">
        <v>21</v>
      </c>
      <c r="AK11" s="31" t="s">
        <v>26</v>
      </c>
      <c r="AN11" s="26" t="s">
        <v>1</v>
      </c>
      <c r="AR11" s="21"/>
      <c r="BE11" s="30"/>
      <c r="BS11" s="18" t="s">
        <v>6</v>
      </c>
    </row>
    <row r="12" s="1" customFormat="1" ht="6.96" customHeight="1">
      <c r="B12" s="21"/>
      <c r="AR12" s="21"/>
      <c r="BE12" s="30"/>
      <c r="BS12" s="18" t="s">
        <v>6</v>
      </c>
    </row>
    <row r="13" s="1" customFormat="1" ht="12" customHeight="1">
      <c r="B13" s="21"/>
      <c r="D13" s="31" t="s">
        <v>27</v>
      </c>
      <c r="AK13" s="31" t="s">
        <v>25</v>
      </c>
      <c r="AN13" s="33" t="s">
        <v>28</v>
      </c>
      <c r="AR13" s="21"/>
      <c r="BE13" s="30"/>
      <c r="BS13" s="18" t="s">
        <v>6</v>
      </c>
    </row>
    <row r="14">
      <c r="B14" s="21"/>
      <c r="E14" s="33" t="s">
        <v>28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26</v>
      </c>
      <c r="AN14" s="33" t="s">
        <v>28</v>
      </c>
      <c r="AR14" s="21"/>
      <c r="BE14" s="30"/>
      <c r="BS14" s="18" t="s">
        <v>6</v>
      </c>
    </row>
    <row r="15" s="1" customFormat="1" ht="6.96" customHeight="1">
      <c r="B15" s="21"/>
      <c r="AR15" s="21"/>
      <c r="BE15" s="30"/>
      <c r="BS15" s="18" t="s">
        <v>3</v>
      </c>
    </row>
    <row r="16" s="1" customFormat="1" ht="12" customHeight="1">
      <c r="B16" s="21"/>
      <c r="D16" s="31" t="s">
        <v>29</v>
      </c>
      <c r="AK16" s="31" t="s">
        <v>25</v>
      </c>
      <c r="AN16" s="26" t="s">
        <v>1</v>
      </c>
      <c r="AR16" s="21"/>
      <c r="BE16" s="30"/>
      <c r="BS16" s="18" t="s">
        <v>3</v>
      </c>
    </row>
    <row r="17" s="1" customFormat="1" ht="18.48" customHeight="1">
      <c r="B17" s="21"/>
      <c r="E17" s="26" t="s">
        <v>21</v>
      </c>
      <c r="AK17" s="31" t="s">
        <v>26</v>
      </c>
      <c r="AN17" s="26" t="s">
        <v>1</v>
      </c>
      <c r="AR17" s="21"/>
      <c r="BE17" s="30"/>
      <c r="BS17" s="18" t="s">
        <v>30</v>
      </c>
    </row>
    <row r="18" s="1" customFormat="1" ht="6.96" customHeight="1">
      <c r="B18" s="21"/>
      <c r="AR18" s="21"/>
      <c r="BE18" s="30"/>
      <c r="BS18" s="18" t="s">
        <v>6</v>
      </c>
    </row>
    <row r="19" s="1" customFormat="1" ht="12" customHeight="1">
      <c r="B19" s="21"/>
      <c r="D19" s="31" t="s">
        <v>31</v>
      </c>
      <c r="AK19" s="31" t="s">
        <v>25</v>
      </c>
      <c r="AN19" s="26" t="s">
        <v>1</v>
      </c>
      <c r="AR19" s="21"/>
      <c r="BE19" s="30"/>
      <c r="BS19" s="18" t="s">
        <v>6</v>
      </c>
    </row>
    <row r="20" s="1" customFormat="1" ht="18.48" customHeight="1">
      <c r="B20" s="21"/>
      <c r="E20" s="26" t="s">
        <v>21</v>
      </c>
      <c r="AK20" s="31" t="s">
        <v>26</v>
      </c>
      <c r="AN20" s="26" t="s">
        <v>1</v>
      </c>
      <c r="AR20" s="21"/>
      <c r="BE20" s="30"/>
      <c r="BS20" s="18" t="s">
        <v>30</v>
      </c>
    </row>
    <row r="21" s="1" customFormat="1" ht="6.96" customHeight="1">
      <c r="B21" s="21"/>
      <c r="AR21" s="21"/>
      <c r="BE21" s="30"/>
    </row>
    <row r="22" s="1" customFormat="1" ht="12" customHeight="1">
      <c r="B22" s="21"/>
      <c r="D22" s="31" t="s">
        <v>32</v>
      </c>
      <c r="AR22" s="21"/>
      <c r="BE22" s="30"/>
    </row>
    <row r="23" s="1" customFormat="1" ht="16.5" customHeight="1">
      <c r="B23" s="21"/>
      <c r="E23" s="35" t="s">
        <v>1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R23" s="21"/>
      <c r="BE23" s="30"/>
    </row>
    <row r="24" s="1" customFormat="1" ht="6.96" customHeight="1">
      <c r="B24" s="21"/>
      <c r="AR24" s="21"/>
      <c r="BE24" s="30"/>
    </row>
    <row r="25" s="1" customFormat="1" ht="6.96" customHeight="1">
      <c r="B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R25" s="21"/>
      <c r="BE25" s="30"/>
    </row>
    <row r="26" s="2" customFormat="1" ht="25.92" customHeight="1">
      <c r="A26" s="37"/>
      <c r="B26" s="38"/>
      <c r="C26" s="37"/>
      <c r="D26" s="39" t="s">
        <v>33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1">
        <f>ROUND(AG94,2)</f>
        <v>0</v>
      </c>
      <c r="AL26" s="40"/>
      <c r="AM26" s="40"/>
      <c r="AN26" s="40"/>
      <c r="AO26" s="40"/>
      <c r="AP26" s="37"/>
      <c r="AQ26" s="37"/>
      <c r="AR26" s="38"/>
      <c r="BE26" s="30"/>
    </row>
    <row r="27" s="2" customFormat="1" ht="6.96" customHeight="1">
      <c r="A27" s="37"/>
      <c r="B27" s="38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38"/>
      <c r="BE27" s="30"/>
    </row>
    <row r="28" s="2" customFormat="1">
      <c r="A28" s="37"/>
      <c r="B28" s="38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34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35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36</v>
      </c>
      <c r="AL28" s="42"/>
      <c r="AM28" s="42"/>
      <c r="AN28" s="42"/>
      <c r="AO28" s="42"/>
      <c r="AP28" s="37"/>
      <c r="AQ28" s="37"/>
      <c r="AR28" s="38"/>
      <c r="BE28" s="30"/>
    </row>
    <row r="29" s="3" customFormat="1" ht="14.4" customHeight="1">
      <c r="A29" s="3"/>
      <c r="B29" s="43"/>
      <c r="C29" s="3"/>
      <c r="D29" s="31" t="s">
        <v>37</v>
      </c>
      <c r="E29" s="3"/>
      <c r="F29" s="31" t="s">
        <v>38</v>
      </c>
      <c r="G29" s="3"/>
      <c r="H29" s="3"/>
      <c r="I29" s="3"/>
      <c r="J29" s="3"/>
      <c r="K29" s="3"/>
      <c r="L29" s="44">
        <v>0.20999999999999999</v>
      </c>
      <c r="M29" s="3"/>
      <c r="N29" s="3"/>
      <c r="O29" s="3"/>
      <c r="P29" s="3"/>
      <c r="Q29" s="3"/>
      <c r="R29" s="3"/>
      <c r="S29" s="3"/>
      <c r="T29" s="3"/>
      <c r="U29" s="3"/>
      <c r="V29" s="3"/>
      <c r="W29" s="45">
        <f>ROUND(AZ94, 2)</f>
        <v>0</v>
      </c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45">
        <f>ROUND(AV94, 2)</f>
        <v>0</v>
      </c>
      <c r="AL29" s="3"/>
      <c r="AM29" s="3"/>
      <c r="AN29" s="3"/>
      <c r="AO29" s="3"/>
      <c r="AP29" s="3"/>
      <c r="AQ29" s="3"/>
      <c r="AR29" s="43"/>
      <c r="BE29" s="46"/>
    </row>
    <row r="30" s="3" customFormat="1" ht="14.4" customHeight="1">
      <c r="A30" s="3"/>
      <c r="B30" s="43"/>
      <c r="C30" s="3"/>
      <c r="D30" s="3"/>
      <c r="E30" s="3"/>
      <c r="F30" s="31" t="s">
        <v>39</v>
      </c>
      <c r="G30" s="3"/>
      <c r="H30" s="3"/>
      <c r="I30" s="3"/>
      <c r="J30" s="3"/>
      <c r="K30" s="3"/>
      <c r="L30" s="44">
        <v>0.14999999999999999</v>
      </c>
      <c r="M30" s="3"/>
      <c r="N30" s="3"/>
      <c r="O30" s="3"/>
      <c r="P30" s="3"/>
      <c r="Q30" s="3"/>
      <c r="R30" s="3"/>
      <c r="S30" s="3"/>
      <c r="T30" s="3"/>
      <c r="U30" s="3"/>
      <c r="V30" s="3"/>
      <c r="W30" s="45">
        <f>ROUND(BA94, 2)</f>
        <v>0</v>
      </c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45">
        <f>ROUND(AW94, 2)</f>
        <v>0</v>
      </c>
      <c r="AL30" s="3"/>
      <c r="AM30" s="3"/>
      <c r="AN30" s="3"/>
      <c r="AO30" s="3"/>
      <c r="AP30" s="3"/>
      <c r="AQ30" s="3"/>
      <c r="AR30" s="43"/>
      <c r="BE30" s="46"/>
    </row>
    <row r="31" hidden="1" s="3" customFormat="1" ht="14.4" customHeight="1">
      <c r="A31" s="3"/>
      <c r="B31" s="43"/>
      <c r="C31" s="3"/>
      <c r="D31" s="3"/>
      <c r="E31" s="3"/>
      <c r="F31" s="31" t="s">
        <v>40</v>
      </c>
      <c r="G31" s="3"/>
      <c r="H31" s="3"/>
      <c r="I31" s="3"/>
      <c r="J31" s="3"/>
      <c r="K31" s="3"/>
      <c r="L31" s="44">
        <v>0.20999999999999999</v>
      </c>
      <c r="M31" s="3"/>
      <c r="N31" s="3"/>
      <c r="O31" s="3"/>
      <c r="P31" s="3"/>
      <c r="Q31" s="3"/>
      <c r="R31" s="3"/>
      <c r="S31" s="3"/>
      <c r="T31" s="3"/>
      <c r="U31" s="3"/>
      <c r="V31" s="3"/>
      <c r="W31" s="45">
        <f>ROUND(BB94, 2)</f>
        <v>0</v>
      </c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45">
        <v>0</v>
      </c>
      <c r="AL31" s="3"/>
      <c r="AM31" s="3"/>
      <c r="AN31" s="3"/>
      <c r="AO31" s="3"/>
      <c r="AP31" s="3"/>
      <c r="AQ31" s="3"/>
      <c r="AR31" s="43"/>
      <c r="BE31" s="46"/>
    </row>
    <row r="32" hidden="1" s="3" customFormat="1" ht="14.4" customHeight="1">
      <c r="A32" s="3"/>
      <c r="B32" s="43"/>
      <c r="C32" s="3"/>
      <c r="D32" s="3"/>
      <c r="E32" s="3"/>
      <c r="F32" s="31" t="s">
        <v>41</v>
      </c>
      <c r="G32" s="3"/>
      <c r="H32" s="3"/>
      <c r="I32" s="3"/>
      <c r="J32" s="3"/>
      <c r="K32" s="3"/>
      <c r="L32" s="44">
        <v>0.14999999999999999</v>
      </c>
      <c r="M32" s="3"/>
      <c r="N32" s="3"/>
      <c r="O32" s="3"/>
      <c r="P32" s="3"/>
      <c r="Q32" s="3"/>
      <c r="R32" s="3"/>
      <c r="S32" s="3"/>
      <c r="T32" s="3"/>
      <c r="U32" s="3"/>
      <c r="V32" s="3"/>
      <c r="W32" s="45">
        <f>ROUND(BC94, 2)</f>
        <v>0</v>
      </c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45">
        <v>0</v>
      </c>
      <c r="AL32" s="3"/>
      <c r="AM32" s="3"/>
      <c r="AN32" s="3"/>
      <c r="AO32" s="3"/>
      <c r="AP32" s="3"/>
      <c r="AQ32" s="3"/>
      <c r="AR32" s="43"/>
      <c r="BE32" s="46"/>
    </row>
    <row r="33" hidden="1" s="3" customFormat="1" ht="14.4" customHeight="1">
      <c r="A33" s="3"/>
      <c r="B33" s="43"/>
      <c r="C33" s="3"/>
      <c r="D33" s="3"/>
      <c r="E33" s="3"/>
      <c r="F33" s="31" t="s">
        <v>42</v>
      </c>
      <c r="G33" s="3"/>
      <c r="H33" s="3"/>
      <c r="I33" s="3"/>
      <c r="J33" s="3"/>
      <c r="K33" s="3"/>
      <c r="L33" s="44">
        <v>0</v>
      </c>
      <c r="M33" s="3"/>
      <c r="N33" s="3"/>
      <c r="O33" s="3"/>
      <c r="P33" s="3"/>
      <c r="Q33" s="3"/>
      <c r="R33" s="3"/>
      <c r="S33" s="3"/>
      <c r="T33" s="3"/>
      <c r="U33" s="3"/>
      <c r="V33" s="3"/>
      <c r="W33" s="45">
        <f>ROUND(BD94, 2)</f>
        <v>0</v>
      </c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45">
        <v>0</v>
      </c>
      <c r="AL33" s="3"/>
      <c r="AM33" s="3"/>
      <c r="AN33" s="3"/>
      <c r="AO33" s="3"/>
      <c r="AP33" s="3"/>
      <c r="AQ33" s="3"/>
      <c r="AR33" s="43"/>
      <c r="BE33" s="46"/>
    </row>
    <row r="34" s="2" customFormat="1" ht="6.96" customHeight="1">
      <c r="A34" s="37"/>
      <c r="B34" s="38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38"/>
      <c r="BE34" s="30"/>
    </row>
    <row r="35" s="2" customFormat="1" ht="25.92" customHeight="1">
      <c r="A35" s="37"/>
      <c r="B35" s="38"/>
      <c r="C35" s="47"/>
      <c r="D35" s="48" t="s">
        <v>43</v>
      </c>
      <c r="E35" s="49"/>
      <c r="F35" s="49"/>
      <c r="G35" s="49"/>
      <c r="H35" s="49"/>
      <c r="I35" s="49"/>
      <c r="J35" s="49"/>
      <c r="K35" s="49"/>
      <c r="L35" s="49"/>
      <c r="M35" s="49"/>
      <c r="N35" s="49"/>
      <c r="O35" s="49"/>
      <c r="P35" s="49"/>
      <c r="Q35" s="49"/>
      <c r="R35" s="49"/>
      <c r="S35" s="49"/>
      <c r="T35" s="50" t="s">
        <v>44</v>
      </c>
      <c r="U35" s="49"/>
      <c r="V35" s="49"/>
      <c r="W35" s="49"/>
      <c r="X35" s="51" t="s">
        <v>45</v>
      </c>
      <c r="Y35" s="49"/>
      <c r="Z35" s="49"/>
      <c r="AA35" s="49"/>
      <c r="AB35" s="49"/>
      <c r="AC35" s="49"/>
      <c r="AD35" s="49"/>
      <c r="AE35" s="49"/>
      <c r="AF35" s="49"/>
      <c r="AG35" s="49"/>
      <c r="AH35" s="49"/>
      <c r="AI35" s="49"/>
      <c r="AJ35" s="49"/>
      <c r="AK35" s="52">
        <f>SUM(AK26:AK33)</f>
        <v>0</v>
      </c>
      <c r="AL35" s="49"/>
      <c r="AM35" s="49"/>
      <c r="AN35" s="49"/>
      <c r="AO35" s="53"/>
      <c r="AP35" s="47"/>
      <c r="AQ35" s="47"/>
      <c r="AR35" s="38"/>
      <c r="BE35" s="37"/>
    </row>
    <row r="36" s="2" customFormat="1" ht="6.96" customHeight="1">
      <c r="A36" s="37"/>
      <c r="B36" s="38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38"/>
      <c r="BE36" s="37"/>
    </row>
    <row r="37" s="2" customFormat="1" ht="14.4" customHeight="1">
      <c r="A37" s="37"/>
      <c r="B37" s="38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38"/>
      <c r="BE37" s="37"/>
    </row>
    <row r="38" s="1" customFormat="1" ht="14.4" customHeight="1">
      <c r="B38" s="21"/>
      <c r="AR38" s="21"/>
    </row>
    <row r="39" s="1" customFormat="1" ht="14.4" customHeight="1">
      <c r="B39" s="21"/>
      <c r="AR39" s="21"/>
    </row>
    <row r="40" s="1" customFormat="1" ht="14.4" customHeight="1">
      <c r="B40" s="21"/>
      <c r="AR40" s="21"/>
    </row>
    <row r="41" s="1" customFormat="1" ht="14.4" customHeight="1">
      <c r="B41" s="21"/>
      <c r="AR41" s="21"/>
    </row>
    <row r="42" s="1" customFormat="1" ht="14.4" customHeight="1">
      <c r="B42" s="21"/>
      <c r="AR42" s="21"/>
    </row>
    <row r="43" s="1" customFormat="1" ht="14.4" customHeight="1">
      <c r="B43" s="21"/>
      <c r="AR43" s="21"/>
    </row>
    <row r="44" s="1" customFormat="1" ht="14.4" customHeight="1">
      <c r="B44" s="21"/>
      <c r="AR44" s="21"/>
    </row>
    <row r="45" s="1" customFormat="1" ht="14.4" customHeight="1">
      <c r="B45" s="21"/>
      <c r="AR45" s="21"/>
    </row>
    <row r="46" s="1" customFormat="1" ht="14.4" customHeight="1">
      <c r="B46" s="21"/>
      <c r="AR46" s="21"/>
    </row>
    <row r="47" s="1" customFormat="1" ht="14.4" customHeight="1">
      <c r="B47" s="21"/>
      <c r="AR47" s="21"/>
    </row>
    <row r="48" s="1" customFormat="1" ht="14.4" customHeight="1">
      <c r="B48" s="21"/>
      <c r="AR48" s="21"/>
    </row>
    <row r="49" s="2" customFormat="1" ht="14.4" customHeight="1">
      <c r="B49" s="54"/>
      <c r="D49" s="55" t="s">
        <v>46</v>
      </c>
      <c r="E49" s="56"/>
      <c r="F49" s="56"/>
      <c r="G49" s="56"/>
      <c r="H49" s="56"/>
      <c r="I49" s="56"/>
      <c r="J49" s="56"/>
      <c r="K49" s="56"/>
      <c r="L49" s="56"/>
      <c r="M49" s="56"/>
      <c r="N49" s="56"/>
      <c r="O49" s="56"/>
      <c r="P49" s="56"/>
      <c r="Q49" s="56"/>
      <c r="R49" s="56"/>
      <c r="S49" s="56"/>
      <c r="T49" s="56"/>
      <c r="U49" s="56"/>
      <c r="V49" s="56"/>
      <c r="W49" s="56"/>
      <c r="X49" s="56"/>
      <c r="Y49" s="56"/>
      <c r="Z49" s="56"/>
      <c r="AA49" s="56"/>
      <c r="AB49" s="56"/>
      <c r="AC49" s="56"/>
      <c r="AD49" s="56"/>
      <c r="AE49" s="56"/>
      <c r="AF49" s="56"/>
      <c r="AG49" s="56"/>
      <c r="AH49" s="55" t="s">
        <v>47</v>
      </c>
      <c r="AI49" s="56"/>
      <c r="AJ49" s="56"/>
      <c r="AK49" s="56"/>
      <c r="AL49" s="56"/>
      <c r="AM49" s="56"/>
      <c r="AN49" s="56"/>
      <c r="AO49" s="56"/>
      <c r="AR49" s="54"/>
    </row>
    <row r="50">
      <c r="B50" s="21"/>
      <c r="AR50" s="21"/>
    </row>
    <row r="51">
      <c r="B51" s="21"/>
      <c r="AR51" s="21"/>
    </row>
    <row r="52">
      <c r="B52" s="21"/>
      <c r="AR52" s="21"/>
    </row>
    <row r="53">
      <c r="B53" s="21"/>
      <c r="AR53" s="21"/>
    </row>
    <row r="54">
      <c r="B54" s="21"/>
      <c r="AR54" s="21"/>
    </row>
    <row r="55">
      <c r="B55" s="21"/>
      <c r="AR55" s="21"/>
    </row>
    <row r="56">
      <c r="B56" s="21"/>
      <c r="AR56" s="21"/>
    </row>
    <row r="57">
      <c r="B57" s="21"/>
      <c r="AR57" s="21"/>
    </row>
    <row r="58">
      <c r="B58" s="21"/>
      <c r="AR58" s="21"/>
    </row>
    <row r="59">
      <c r="B59" s="21"/>
      <c r="AR59" s="21"/>
    </row>
    <row r="60" s="2" customFormat="1">
      <c r="A60" s="37"/>
      <c r="B60" s="38"/>
      <c r="C60" s="37"/>
      <c r="D60" s="57" t="s">
        <v>48</v>
      </c>
      <c r="E60" s="40"/>
      <c r="F60" s="40"/>
      <c r="G60" s="40"/>
      <c r="H60" s="40"/>
      <c r="I60" s="40"/>
      <c r="J60" s="40"/>
      <c r="K60" s="40"/>
      <c r="L60" s="40"/>
      <c r="M60" s="40"/>
      <c r="N60" s="40"/>
      <c r="O60" s="40"/>
      <c r="P60" s="40"/>
      <c r="Q60" s="40"/>
      <c r="R60" s="40"/>
      <c r="S60" s="40"/>
      <c r="T60" s="40"/>
      <c r="U60" s="40"/>
      <c r="V60" s="57" t="s">
        <v>49</v>
      </c>
      <c r="W60" s="40"/>
      <c r="X60" s="40"/>
      <c r="Y60" s="40"/>
      <c r="Z60" s="40"/>
      <c r="AA60" s="40"/>
      <c r="AB60" s="40"/>
      <c r="AC60" s="40"/>
      <c r="AD60" s="40"/>
      <c r="AE60" s="40"/>
      <c r="AF60" s="40"/>
      <c r="AG60" s="40"/>
      <c r="AH60" s="57" t="s">
        <v>48</v>
      </c>
      <c r="AI60" s="40"/>
      <c r="AJ60" s="40"/>
      <c r="AK60" s="40"/>
      <c r="AL60" s="40"/>
      <c r="AM60" s="57" t="s">
        <v>49</v>
      </c>
      <c r="AN60" s="40"/>
      <c r="AO60" s="40"/>
      <c r="AP60" s="37"/>
      <c r="AQ60" s="37"/>
      <c r="AR60" s="38"/>
      <c r="BE60" s="37"/>
    </row>
    <row r="61">
      <c r="B61" s="21"/>
      <c r="AR61" s="21"/>
    </row>
    <row r="62">
      <c r="B62" s="21"/>
      <c r="AR62" s="21"/>
    </row>
    <row r="63">
      <c r="B63" s="21"/>
      <c r="AR63" s="21"/>
    </row>
    <row r="64" s="2" customFormat="1">
      <c r="A64" s="37"/>
      <c r="B64" s="38"/>
      <c r="C64" s="37"/>
      <c r="D64" s="55" t="s">
        <v>50</v>
      </c>
      <c r="E64" s="58"/>
      <c r="F64" s="58"/>
      <c r="G64" s="58"/>
      <c r="H64" s="58"/>
      <c r="I64" s="58"/>
      <c r="J64" s="58"/>
      <c r="K64" s="58"/>
      <c r="L64" s="58"/>
      <c r="M64" s="58"/>
      <c r="N64" s="58"/>
      <c r="O64" s="58"/>
      <c r="P64" s="58"/>
      <c r="Q64" s="58"/>
      <c r="R64" s="58"/>
      <c r="S64" s="58"/>
      <c r="T64" s="58"/>
      <c r="U64" s="58"/>
      <c r="V64" s="58"/>
      <c r="W64" s="58"/>
      <c r="X64" s="58"/>
      <c r="Y64" s="58"/>
      <c r="Z64" s="58"/>
      <c r="AA64" s="58"/>
      <c r="AB64" s="58"/>
      <c r="AC64" s="58"/>
      <c r="AD64" s="58"/>
      <c r="AE64" s="58"/>
      <c r="AF64" s="58"/>
      <c r="AG64" s="58"/>
      <c r="AH64" s="55" t="s">
        <v>51</v>
      </c>
      <c r="AI64" s="58"/>
      <c r="AJ64" s="58"/>
      <c r="AK64" s="58"/>
      <c r="AL64" s="58"/>
      <c r="AM64" s="58"/>
      <c r="AN64" s="58"/>
      <c r="AO64" s="58"/>
      <c r="AP64" s="37"/>
      <c r="AQ64" s="37"/>
      <c r="AR64" s="38"/>
      <c r="BE64" s="37"/>
    </row>
    <row r="65">
      <c r="B65" s="21"/>
      <c r="AR65" s="21"/>
    </row>
    <row r="66">
      <c r="B66" s="21"/>
      <c r="AR66" s="21"/>
    </row>
    <row r="67">
      <c r="B67" s="21"/>
      <c r="AR67" s="21"/>
    </row>
    <row r="68">
      <c r="B68" s="21"/>
      <c r="AR68" s="21"/>
    </row>
    <row r="69">
      <c r="B69" s="21"/>
      <c r="AR69" s="21"/>
    </row>
    <row r="70">
      <c r="B70" s="21"/>
      <c r="AR70" s="21"/>
    </row>
    <row r="71">
      <c r="B71" s="21"/>
      <c r="AR71" s="21"/>
    </row>
    <row r="72">
      <c r="B72" s="21"/>
      <c r="AR72" s="21"/>
    </row>
    <row r="73">
      <c r="B73" s="21"/>
      <c r="AR73" s="21"/>
    </row>
    <row r="74">
      <c r="B74" s="21"/>
      <c r="AR74" s="21"/>
    </row>
    <row r="75" s="2" customFormat="1">
      <c r="A75" s="37"/>
      <c r="B75" s="38"/>
      <c r="C75" s="37"/>
      <c r="D75" s="57" t="s">
        <v>48</v>
      </c>
      <c r="E75" s="40"/>
      <c r="F75" s="40"/>
      <c r="G75" s="40"/>
      <c r="H75" s="40"/>
      <c r="I75" s="40"/>
      <c r="J75" s="40"/>
      <c r="K75" s="40"/>
      <c r="L75" s="40"/>
      <c r="M75" s="40"/>
      <c r="N75" s="40"/>
      <c r="O75" s="40"/>
      <c r="P75" s="40"/>
      <c r="Q75" s="40"/>
      <c r="R75" s="40"/>
      <c r="S75" s="40"/>
      <c r="T75" s="40"/>
      <c r="U75" s="40"/>
      <c r="V75" s="57" t="s">
        <v>49</v>
      </c>
      <c r="W75" s="40"/>
      <c r="X75" s="40"/>
      <c r="Y75" s="40"/>
      <c r="Z75" s="40"/>
      <c r="AA75" s="40"/>
      <c r="AB75" s="40"/>
      <c r="AC75" s="40"/>
      <c r="AD75" s="40"/>
      <c r="AE75" s="40"/>
      <c r="AF75" s="40"/>
      <c r="AG75" s="40"/>
      <c r="AH75" s="57" t="s">
        <v>48</v>
      </c>
      <c r="AI75" s="40"/>
      <c r="AJ75" s="40"/>
      <c r="AK75" s="40"/>
      <c r="AL75" s="40"/>
      <c r="AM75" s="57" t="s">
        <v>49</v>
      </c>
      <c r="AN75" s="40"/>
      <c r="AO75" s="40"/>
      <c r="AP75" s="37"/>
      <c r="AQ75" s="37"/>
      <c r="AR75" s="38"/>
      <c r="BE75" s="37"/>
    </row>
    <row r="76" s="2" customFormat="1">
      <c r="A76" s="37"/>
      <c r="B76" s="38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38"/>
      <c r="BE76" s="37"/>
    </row>
    <row r="77" s="2" customFormat="1" ht="6.96" customHeight="1">
      <c r="A77" s="37"/>
      <c r="B77" s="59"/>
      <c r="C77" s="60"/>
      <c r="D77" s="60"/>
      <c r="E77" s="60"/>
      <c r="F77" s="60"/>
      <c r="G77" s="60"/>
      <c r="H77" s="60"/>
      <c r="I77" s="60"/>
      <c r="J77" s="60"/>
      <c r="K77" s="60"/>
      <c r="L77" s="60"/>
      <c r="M77" s="60"/>
      <c r="N77" s="60"/>
      <c r="O77" s="60"/>
      <c r="P77" s="60"/>
      <c r="Q77" s="60"/>
      <c r="R77" s="60"/>
      <c r="S77" s="60"/>
      <c r="T77" s="60"/>
      <c r="U77" s="60"/>
      <c r="V77" s="60"/>
      <c r="W77" s="60"/>
      <c r="X77" s="60"/>
      <c r="Y77" s="60"/>
      <c r="Z77" s="60"/>
      <c r="AA77" s="60"/>
      <c r="AB77" s="60"/>
      <c r="AC77" s="60"/>
      <c r="AD77" s="60"/>
      <c r="AE77" s="60"/>
      <c r="AF77" s="60"/>
      <c r="AG77" s="60"/>
      <c r="AH77" s="60"/>
      <c r="AI77" s="60"/>
      <c r="AJ77" s="60"/>
      <c r="AK77" s="60"/>
      <c r="AL77" s="60"/>
      <c r="AM77" s="60"/>
      <c r="AN77" s="60"/>
      <c r="AO77" s="60"/>
      <c r="AP77" s="60"/>
      <c r="AQ77" s="60"/>
      <c r="AR77" s="38"/>
      <c r="BE77" s="37"/>
    </row>
    <row r="81" s="2" customFormat="1" ht="6.96" customHeight="1">
      <c r="A81" s="37"/>
      <c r="B81" s="61"/>
      <c r="C81" s="62"/>
      <c r="D81" s="62"/>
      <c r="E81" s="62"/>
      <c r="F81" s="62"/>
      <c r="G81" s="62"/>
      <c r="H81" s="62"/>
      <c r="I81" s="62"/>
      <c r="J81" s="62"/>
      <c r="K81" s="62"/>
      <c r="L81" s="62"/>
      <c r="M81" s="62"/>
      <c r="N81" s="62"/>
      <c r="O81" s="62"/>
      <c r="P81" s="62"/>
      <c r="Q81" s="62"/>
      <c r="R81" s="62"/>
      <c r="S81" s="62"/>
      <c r="T81" s="62"/>
      <c r="U81" s="62"/>
      <c r="V81" s="62"/>
      <c r="W81" s="62"/>
      <c r="X81" s="62"/>
      <c r="Y81" s="62"/>
      <c r="Z81" s="62"/>
      <c r="AA81" s="62"/>
      <c r="AB81" s="62"/>
      <c r="AC81" s="62"/>
      <c r="AD81" s="62"/>
      <c r="AE81" s="62"/>
      <c r="AF81" s="62"/>
      <c r="AG81" s="62"/>
      <c r="AH81" s="62"/>
      <c r="AI81" s="62"/>
      <c r="AJ81" s="62"/>
      <c r="AK81" s="62"/>
      <c r="AL81" s="62"/>
      <c r="AM81" s="62"/>
      <c r="AN81" s="62"/>
      <c r="AO81" s="62"/>
      <c r="AP81" s="62"/>
      <c r="AQ81" s="62"/>
      <c r="AR81" s="38"/>
      <c r="BE81" s="37"/>
    </row>
    <row r="82" s="2" customFormat="1" ht="24.96" customHeight="1">
      <c r="A82" s="37"/>
      <c r="B82" s="38"/>
      <c r="C82" s="22" t="s">
        <v>52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38"/>
      <c r="BE82" s="37"/>
    </row>
    <row r="83" s="2" customFormat="1" ht="6.96" customHeight="1">
      <c r="A83" s="37"/>
      <c r="B83" s="38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38"/>
      <c r="BE83" s="37"/>
    </row>
    <row r="84" s="4" customFormat="1" ht="12" customHeight="1">
      <c r="A84" s="4"/>
      <c r="B84" s="63"/>
      <c r="C84" s="31" t="s">
        <v>13</v>
      </c>
      <c r="D84" s="4"/>
      <c r="E84" s="4"/>
      <c r="F84" s="4"/>
      <c r="G84" s="4"/>
      <c r="H84" s="4"/>
      <c r="I84" s="4"/>
      <c r="J84" s="4"/>
      <c r="K84" s="4"/>
      <c r="L84" s="4" t="str">
        <f>K5</f>
        <v>Kasparek023</v>
      </c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63"/>
      <c r="BE84" s="4"/>
    </row>
    <row r="85" s="5" customFormat="1" ht="36.96" customHeight="1">
      <c r="A85" s="5"/>
      <c r="B85" s="64"/>
      <c r="C85" s="65" t="s">
        <v>16</v>
      </c>
      <c r="D85" s="5"/>
      <c r="E85" s="5"/>
      <c r="F85" s="5"/>
      <c r="G85" s="5"/>
      <c r="H85" s="5"/>
      <c r="I85" s="5"/>
      <c r="J85" s="5"/>
      <c r="K85" s="5"/>
      <c r="L85" s="66" t="str">
        <f>K6</f>
        <v xml:space="preserve">Stavební úpravy chodníků,  Rajhrad</v>
      </c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64"/>
      <c r="BE85" s="5"/>
    </row>
    <row r="86" s="2" customFormat="1" ht="6.96" customHeight="1">
      <c r="A86" s="37"/>
      <c r="B86" s="38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38"/>
      <c r="BE86" s="37"/>
    </row>
    <row r="87" s="2" customFormat="1" ht="12" customHeight="1">
      <c r="A87" s="37"/>
      <c r="B87" s="38"/>
      <c r="C87" s="31" t="s">
        <v>20</v>
      </c>
      <c r="D87" s="37"/>
      <c r="E87" s="37"/>
      <c r="F87" s="37"/>
      <c r="G87" s="37"/>
      <c r="H87" s="37"/>
      <c r="I87" s="37"/>
      <c r="J87" s="37"/>
      <c r="K87" s="37"/>
      <c r="L87" s="67" t="str">
        <f>IF(K8="","",K8)</f>
        <v xml:space="preserve"> 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31" t="s">
        <v>22</v>
      </c>
      <c r="AJ87" s="37"/>
      <c r="AK87" s="37"/>
      <c r="AL87" s="37"/>
      <c r="AM87" s="68" t="str">
        <f>IF(AN8= "","",AN8)</f>
        <v>12. 5. 2023</v>
      </c>
      <c r="AN87" s="68"/>
      <c r="AO87" s="37"/>
      <c r="AP87" s="37"/>
      <c r="AQ87" s="37"/>
      <c r="AR87" s="38"/>
      <c r="BE87" s="37"/>
    </row>
    <row r="88" s="2" customFormat="1" ht="6.96" customHeight="1">
      <c r="A88" s="37"/>
      <c r="B88" s="38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38"/>
      <c r="BE88" s="37"/>
    </row>
    <row r="89" s="2" customFormat="1" ht="15.15" customHeight="1">
      <c r="A89" s="37"/>
      <c r="B89" s="38"/>
      <c r="C89" s="31" t="s">
        <v>24</v>
      </c>
      <c r="D89" s="37"/>
      <c r="E89" s="37"/>
      <c r="F89" s="37"/>
      <c r="G89" s="37"/>
      <c r="H89" s="37"/>
      <c r="I89" s="37"/>
      <c r="J89" s="37"/>
      <c r="K89" s="37"/>
      <c r="L89" s="4" t="str">
        <f>IF(E11= "","",E11)</f>
        <v xml:space="preserve"> 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31" t="s">
        <v>29</v>
      </c>
      <c r="AJ89" s="37"/>
      <c r="AK89" s="37"/>
      <c r="AL89" s="37"/>
      <c r="AM89" s="69" t="str">
        <f>IF(E17="","",E17)</f>
        <v xml:space="preserve"> </v>
      </c>
      <c r="AN89" s="4"/>
      <c r="AO89" s="4"/>
      <c r="AP89" s="4"/>
      <c r="AQ89" s="37"/>
      <c r="AR89" s="38"/>
      <c r="AS89" s="70" t="s">
        <v>53</v>
      </c>
      <c r="AT89" s="71"/>
      <c r="AU89" s="72"/>
      <c r="AV89" s="72"/>
      <c r="AW89" s="72"/>
      <c r="AX89" s="72"/>
      <c r="AY89" s="72"/>
      <c r="AZ89" s="72"/>
      <c r="BA89" s="72"/>
      <c r="BB89" s="72"/>
      <c r="BC89" s="72"/>
      <c r="BD89" s="73"/>
      <c r="BE89" s="37"/>
    </row>
    <row r="90" s="2" customFormat="1" ht="15.15" customHeight="1">
      <c r="A90" s="37"/>
      <c r="B90" s="38"/>
      <c r="C90" s="31" t="s">
        <v>27</v>
      </c>
      <c r="D90" s="37"/>
      <c r="E90" s="37"/>
      <c r="F90" s="37"/>
      <c r="G90" s="37"/>
      <c r="H90" s="37"/>
      <c r="I90" s="37"/>
      <c r="J90" s="37"/>
      <c r="K90" s="37"/>
      <c r="L90" s="4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31" t="s">
        <v>31</v>
      </c>
      <c r="AJ90" s="37"/>
      <c r="AK90" s="37"/>
      <c r="AL90" s="37"/>
      <c r="AM90" s="69" t="str">
        <f>IF(E20="","",E20)</f>
        <v xml:space="preserve"> </v>
      </c>
      <c r="AN90" s="4"/>
      <c r="AO90" s="4"/>
      <c r="AP90" s="4"/>
      <c r="AQ90" s="37"/>
      <c r="AR90" s="38"/>
      <c r="AS90" s="74"/>
      <c r="AT90" s="75"/>
      <c r="AU90" s="76"/>
      <c r="AV90" s="76"/>
      <c r="AW90" s="76"/>
      <c r="AX90" s="76"/>
      <c r="AY90" s="76"/>
      <c r="AZ90" s="76"/>
      <c r="BA90" s="76"/>
      <c r="BB90" s="76"/>
      <c r="BC90" s="76"/>
      <c r="BD90" s="77"/>
      <c r="BE90" s="37"/>
    </row>
    <row r="91" s="2" customFormat="1" ht="10.8" customHeight="1">
      <c r="A91" s="37"/>
      <c r="B91" s="38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38"/>
      <c r="AS91" s="74"/>
      <c r="AT91" s="75"/>
      <c r="AU91" s="76"/>
      <c r="AV91" s="76"/>
      <c r="AW91" s="76"/>
      <c r="AX91" s="76"/>
      <c r="AY91" s="76"/>
      <c r="AZ91" s="76"/>
      <c r="BA91" s="76"/>
      <c r="BB91" s="76"/>
      <c r="BC91" s="76"/>
      <c r="BD91" s="77"/>
      <c r="BE91" s="37"/>
    </row>
    <row r="92" s="2" customFormat="1" ht="29.28" customHeight="1">
      <c r="A92" s="37"/>
      <c r="B92" s="38"/>
      <c r="C92" s="78" t="s">
        <v>54</v>
      </c>
      <c r="D92" s="79"/>
      <c r="E92" s="79"/>
      <c r="F92" s="79"/>
      <c r="G92" s="79"/>
      <c r="H92" s="80"/>
      <c r="I92" s="81" t="s">
        <v>55</v>
      </c>
      <c r="J92" s="79"/>
      <c r="K92" s="79"/>
      <c r="L92" s="79"/>
      <c r="M92" s="79"/>
      <c r="N92" s="79"/>
      <c r="O92" s="79"/>
      <c r="P92" s="79"/>
      <c r="Q92" s="79"/>
      <c r="R92" s="79"/>
      <c r="S92" s="79"/>
      <c r="T92" s="79"/>
      <c r="U92" s="79"/>
      <c r="V92" s="79"/>
      <c r="W92" s="79"/>
      <c r="X92" s="79"/>
      <c r="Y92" s="79"/>
      <c r="Z92" s="79"/>
      <c r="AA92" s="79"/>
      <c r="AB92" s="79"/>
      <c r="AC92" s="79"/>
      <c r="AD92" s="79"/>
      <c r="AE92" s="79"/>
      <c r="AF92" s="79"/>
      <c r="AG92" s="82" t="s">
        <v>56</v>
      </c>
      <c r="AH92" s="79"/>
      <c r="AI92" s="79"/>
      <c r="AJ92" s="79"/>
      <c r="AK92" s="79"/>
      <c r="AL92" s="79"/>
      <c r="AM92" s="79"/>
      <c r="AN92" s="81" t="s">
        <v>57</v>
      </c>
      <c r="AO92" s="79"/>
      <c r="AP92" s="83"/>
      <c r="AQ92" s="84" t="s">
        <v>58</v>
      </c>
      <c r="AR92" s="38"/>
      <c r="AS92" s="85" t="s">
        <v>59</v>
      </c>
      <c r="AT92" s="86" t="s">
        <v>60</v>
      </c>
      <c r="AU92" s="86" t="s">
        <v>61</v>
      </c>
      <c r="AV92" s="86" t="s">
        <v>62</v>
      </c>
      <c r="AW92" s="86" t="s">
        <v>63</v>
      </c>
      <c r="AX92" s="86" t="s">
        <v>64</v>
      </c>
      <c r="AY92" s="86" t="s">
        <v>65</v>
      </c>
      <c r="AZ92" s="86" t="s">
        <v>66</v>
      </c>
      <c r="BA92" s="86" t="s">
        <v>67</v>
      </c>
      <c r="BB92" s="86" t="s">
        <v>68</v>
      </c>
      <c r="BC92" s="86" t="s">
        <v>69</v>
      </c>
      <c r="BD92" s="87" t="s">
        <v>70</v>
      </c>
      <c r="BE92" s="37"/>
    </row>
    <row r="93" s="2" customFormat="1" ht="10.8" customHeight="1">
      <c r="A93" s="37"/>
      <c r="B93" s="38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38"/>
      <c r="AS93" s="88"/>
      <c r="AT93" s="89"/>
      <c r="AU93" s="89"/>
      <c r="AV93" s="89"/>
      <c r="AW93" s="89"/>
      <c r="AX93" s="89"/>
      <c r="AY93" s="89"/>
      <c r="AZ93" s="89"/>
      <c r="BA93" s="89"/>
      <c r="BB93" s="89"/>
      <c r="BC93" s="89"/>
      <c r="BD93" s="90"/>
      <c r="BE93" s="37"/>
    </row>
    <row r="94" s="6" customFormat="1" ht="32.4" customHeight="1">
      <c r="A94" s="6"/>
      <c r="B94" s="91"/>
      <c r="C94" s="92" t="s">
        <v>71</v>
      </c>
      <c r="D94" s="93"/>
      <c r="E94" s="93"/>
      <c r="F94" s="93"/>
      <c r="G94" s="93"/>
      <c r="H94" s="93"/>
      <c r="I94" s="93"/>
      <c r="J94" s="93"/>
      <c r="K94" s="93"/>
      <c r="L94" s="93"/>
      <c r="M94" s="93"/>
      <c r="N94" s="93"/>
      <c r="O94" s="93"/>
      <c r="P94" s="93"/>
      <c r="Q94" s="93"/>
      <c r="R94" s="93"/>
      <c r="S94" s="93"/>
      <c r="T94" s="93"/>
      <c r="U94" s="93"/>
      <c r="V94" s="93"/>
      <c r="W94" s="93"/>
      <c r="X94" s="93"/>
      <c r="Y94" s="93"/>
      <c r="Z94" s="93"/>
      <c r="AA94" s="93"/>
      <c r="AB94" s="93"/>
      <c r="AC94" s="93"/>
      <c r="AD94" s="93"/>
      <c r="AE94" s="93"/>
      <c r="AF94" s="93"/>
      <c r="AG94" s="94">
        <f>ROUND(AG95,2)</f>
        <v>0</v>
      </c>
      <c r="AH94" s="94"/>
      <c r="AI94" s="94"/>
      <c r="AJ94" s="94"/>
      <c r="AK94" s="94"/>
      <c r="AL94" s="94"/>
      <c r="AM94" s="94"/>
      <c r="AN94" s="95">
        <f>SUM(AG94,AT94)</f>
        <v>0</v>
      </c>
      <c r="AO94" s="95"/>
      <c r="AP94" s="95"/>
      <c r="AQ94" s="96" t="s">
        <v>1</v>
      </c>
      <c r="AR94" s="91"/>
      <c r="AS94" s="97">
        <f>ROUND(AS95,2)</f>
        <v>0</v>
      </c>
      <c r="AT94" s="98">
        <f>ROUND(SUM(AV94:AW94),2)</f>
        <v>0</v>
      </c>
      <c r="AU94" s="99">
        <f>ROUND(AU95,5)</f>
        <v>0</v>
      </c>
      <c r="AV94" s="98">
        <f>ROUND(AZ94*L29,2)</f>
        <v>0</v>
      </c>
      <c r="AW94" s="98">
        <f>ROUND(BA94*L30,2)</f>
        <v>0</v>
      </c>
      <c r="AX94" s="98">
        <f>ROUND(BB94*L29,2)</f>
        <v>0</v>
      </c>
      <c r="AY94" s="98">
        <f>ROUND(BC94*L30,2)</f>
        <v>0</v>
      </c>
      <c r="AZ94" s="98">
        <f>ROUND(AZ95,2)</f>
        <v>0</v>
      </c>
      <c r="BA94" s="98">
        <f>ROUND(BA95,2)</f>
        <v>0</v>
      </c>
      <c r="BB94" s="98">
        <f>ROUND(BB95,2)</f>
        <v>0</v>
      </c>
      <c r="BC94" s="98">
        <f>ROUND(BC95,2)</f>
        <v>0</v>
      </c>
      <c r="BD94" s="100">
        <f>ROUND(BD95,2)</f>
        <v>0</v>
      </c>
      <c r="BE94" s="6"/>
      <c r="BS94" s="101" t="s">
        <v>72</v>
      </c>
      <c r="BT94" s="101" t="s">
        <v>73</v>
      </c>
      <c r="BU94" s="102" t="s">
        <v>74</v>
      </c>
      <c r="BV94" s="101" t="s">
        <v>75</v>
      </c>
      <c r="BW94" s="101" t="s">
        <v>4</v>
      </c>
      <c r="BX94" s="101" t="s">
        <v>76</v>
      </c>
      <c r="CL94" s="101" t="s">
        <v>1</v>
      </c>
    </row>
    <row r="95" s="7" customFormat="1" ht="16.5" customHeight="1">
      <c r="A95" s="103" t="s">
        <v>77</v>
      </c>
      <c r="B95" s="104"/>
      <c r="C95" s="105"/>
      <c r="D95" s="106" t="s">
        <v>78</v>
      </c>
      <c r="E95" s="106"/>
      <c r="F95" s="106"/>
      <c r="G95" s="106"/>
      <c r="H95" s="106"/>
      <c r="I95" s="107"/>
      <c r="J95" s="106" t="s">
        <v>79</v>
      </c>
      <c r="K95" s="106"/>
      <c r="L95" s="106"/>
      <c r="M95" s="106"/>
      <c r="N95" s="106"/>
      <c r="O95" s="106"/>
      <c r="P95" s="106"/>
      <c r="Q95" s="106"/>
      <c r="R95" s="106"/>
      <c r="S95" s="106"/>
      <c r="T95" s="106"/>
      <c r="U95" s="106"/>
      <c r="V95" s="106"/>
      <c r="W95" s="106"/>
      <c r="X95" s="106"/>
      <c r="Y95" s="106"/>
      <c r="Z95" s="106"/>
      <c r="AA95" s="106"/>
      <c r="AB95" s="106"/>
      <c r="AC95" s="106"/>
      <c r="AD95" s="106"/>
      <c r="AE95" s="106"/>
      <c r="AF95" s="106"/>
      <c r="AG95" s="108">
        <f>'01 - Chodník v ul.Jiráskova'!J30</f>
        <v>0</v>
      </c>
      <c r="AH95" s="107"/>
      <c r="AI95" s="107"/>
      <c r="AJ95" s="107"/>
      <c r="AK95" s="107"/>
      <c r="AL95" s="107"/>
      <c r="AM95" s="107"/>
      <c r="AN95" s="108">
        <f>SUM(AG95,AT95)</f>
        <v>0</v>
      </c>
      <c r="AO95" s="107"/>
      <c r="AP95" s="107"/>
      <c r="AQ95" s="109" t="s">
        <v>80</v>
      </c>
      <c r="AR95" s="104"/>
      <c r="AS95" s="110">
        <v>0</v>
      </c>
      <c r="AT95" s="111">
        <f>ROUND(SUM(AV95:AW95),2)</f>
        <v>0</v>
      </c>
      <c r="AU95" s="112">
        <f>'01 - Chodník v ul.Jiráskova'!P130</f>
        <v>0</v>
      </c>
      <c r="AV95" s="111">
        <f>'01 - Chodník v ul.Jiráskova'!J33</f>
        <v>0</v>
      </c>
      <c r="AW95" s="111">
        <f>'01 - Chodník v ul.Jiráskova'!J34</f>
        <v>0</v>
      </c>
      <c r="AX95" s="111">
        <f>'01 - Chodník v ul.Jiráskova'!J35</f>
        <v>0</v>
      </c>
      <c r="AY95" s="111">
        <f>'01 - Chodník v ul.Jiráskova'!J36</f>
        <v>0</v>
      </c>
      <c r="AZ95" s="111">
        <f>'01 - Chodník v ul.Jiráskova'!F33</f>
        <v>0</v>
      </c>
      <c r="BA95" s="111">
        <f>'01 - Chodník v ul.Jiráskova'!F34</f>
        <v>0</v>
      </c>
      <c r="BB95" s="111">
        <f>'01 - Chodník v ul.Jiráskova'!F35</f>
        <v>0</v>
      </c>
      <c r="BC95" s="111">
        <f>'01 - Chodník v ul.Jiráskova'!F36</f>
        <v>0</v>
      </c>
      <c r="BD95" s="113">
        <f>'01 - Chodník v ul.Jiráskova'!F37</f>
        <v>0</v>
      </c>
      <c r="BE95" s="7"/>
      <c r="BT95" s="114" t="s">
        <v>81</v>
      </c>
      <c r="BV95" s="114" t="s">
        <v>75</v>
      </c>
      <c r="BW95" s="114" t="s">
        <v>82</v>
      </c>
      <c r="BX95" s="114" t="s">
        <v>4</v>
      </c>
      <c r="CL95" s="114" t="s">
        <v>1</v>
      </c>
      <c r="CM95" s="114" t="s">
        <v>83</v>
      </c>
    </row>
    <row r="96" s="2" customFormat="1" ht="30" customHeight="1">
      <c r="A96" s="37"/>
      <c r="B96" s="38"/>
      <c r="C96" s="37"/>
      <c r="D96" s="37"/>
      <c r="E96" s="37"/>
      <c r="F96" s="37"/>
      <c r="G96" s="37"/>
      <c r="H96" s="37"/>
      <c r="I96" s="37"/>
      <c r="J96" s="37"/>
      <c r="K96" s="37"/>
      <c r="L96" s="37"/>
      <c r="M96" s="37"/>
      <c r="N96" s="37"/>
      <c r="O96" s="37"/>
      <c r="P96" s="37"/>
      <c r="Q96" s="37"/>
      <c r="R96" s="37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F96" s="37"/>
      <c r="AG96" s="37"/>
      <c r="AH96" s="37"/>
      <c r="AI96" s="37"/>
      <c r="AJ96" s="37"/>
      <c r="AK96" s="37"/>
      <c r="AL96" s="37"/>
      <c r="AM96" s="37"/>
      <c r="AN96" s="37"/>
      <c r="AO96" s="37"/>
      <c r="AP96" s="37"/>
      <c r="AQ96" s="37"/>
      <c r="AR96" s="38"/>
      <c r="AS96" s="37"/>
      <c r="AT96" s="37"/>
      <c r="AU96" s="37"/>
      <c r="AV96" s="37"/>
      <c r="AW96" s="37"/>
      <c r="AX96" s="37"/>
      <c r="AY96" s="37"/>
      <c r="AZ96" s="37"/>
      <c r="BA96" s="37"/>
      <c r="BB96" s="37"/>
      <c r="BC96" s="37"/>
      <c r="BD96" s="37"/>
      <c r="BE96" s="37"/>
    </row>
    <row r="97" s="2" customFormat="1" ht="6.96" customHeight="1">
      <c r="A97" s="37"/>
      <c r="B97" s="59"/>
      <c r="C97" s="60"/>
      <c r="D97" s="60"/>
      <c r="E97" s="60"/>
      <c r="F97" s="60"/>
      <c r="G97" s="60"/>
      <c r="H97" s="60"/>
      <c r="I97" s="60"/>
      <c r="J97" s="60"/>
      <c r="K97" s="60"/>
      <c r="L97" s="60"/>
      <c r="M97" s="60"/>
      <c r="N97" s="60"/>
      <c r="O97" s="60"/>
      <c r="P97" s="60"/>
      <c r="Q97" s="60"/>
      <c r="R97" s="60"/>
      <c r="S97" s="60"/>
      <c r="T97" s="60"/>
      <c r="U97" s="60"/>
      <c r="V97" s="60"/>
      <c r="W97" s="60"/>
      <c r="X97" s="60"/>
      <c r="Y97" s="60"/>
      <c r="Z97" s="60"/>
      <c r="AA97" s="60"/>
      <c r="AB97" s="60"/>
      <c r="AC97" s="60"/>
      <c r="AD97" s="60"/>
      <c r="AE97" s="60"/>
      <c r="AF97" s="60"/>
      <c r="AG97" s="60"/>
      <c r="AH97" s="60"/>
      <c r="AI97" s="60"/>
      <c r="AJ97" s="60"/>
      <c r="AK97" s="60"/>
      <c r="AL97" s="60"/>
      <c r="AM97" s="60"/>
      <c r="AN97" s="60"/>
      <c r="AO97" s="60"/>
      <c r="AP97" s="60"/>
      <c r="AQ97" s="60"/>
      <c r="AR97" s="38"/>
      <c r="AS97" s="37"/>
      <c r="AT97" s="37"/>
      <c r="AU97" s="37"/>
      <c r="AV97" s="37"/>
      <c r="AW97" s="37"/>
      <c r="AX97" s="37"/>
      <c r="AY97" s="37"/>
      <c r="AZ97" s="37"/>
      <c r="BA97" s="37"/>
      <c r="BB97" s="37"/>
      <c r="BC97" s="37"/>
      <c r="BD97" s="37"/>
      <c r="BE97" s="37"/>
    </row>
  </sheetData>
  <mergeCells count="42"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01 - Chodník v ul.Jiráskova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7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82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83</v>
      </c>
    </row>
    <row r="4" s="1" customFormat="1" ht="24.96" customHeight="1">
      <c r="B4" s="21"/>
      <c r="D4" s="22" t="s">
        <v>84</v>
      </c>
      <c r="L4" s="21"/>
      <c r="M4" s="115" t="s">
        <v>10</v>
      </c>
      <c r="AT4" s="18" t="s">
        <v>3</v>
      </c>
    </row>
    <row r="5" s="1" customFormat="1" ht="6.96" customHeight="1">
      <c r="B5" s="21"/>
      <c r="L5" s="21"/>
    </row>
    <row r="6" s="1" customFormat="1" ht="12" customHeight="1">
      <c r="B6" s="21"/>
      <c r="D6" s="31" t="s">
        <v>16</v>
      </c>
      <c r="L6" s="21"/>
    </row>
    <row r="7" s="1" customFormat="1" ht="16.5" customHeight="1">
      <c r="B7" s="21"/>
      <c r="E7" s="116" t="str">
        <f>'Rekapitulace stavby'!K6</f>
        <v xml:space="preserve">Stavební úpravy chodníků,  Rajhrad</v>
      </c>
      <c r="F7" s="31"/>
      <c r="G7" s="31"/>
      <c r="H7" s="31"/>
      <c r="L7" s="21"/>
    </row>
    <row r="8" s="2" customFormat="1" ht="12" customHeight="1">
      <c r="A8" s="37"/>
      <c r="B8" s="38"/>
      <c r="C8" s="37"/>
      <c r="D8" s="31" t="s">
        <v>85</v>
      </c>
      <c r="E8" s="37"/>
      <c r="F8" s="37"/>
      <c r="G8" s="37"/>
      <c r="H8" s="37"/>
      <c r="I8" s="37"/>
      <c r="J8" s="37"/>
      <c r="K8" s="37"/>
      <c r="L8" s="54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38"/>
      <c r="C9" s="37"/>
      <c r="D9" s="37"/>
      <c r="E9" s="66" t="s">
        <v>86</v>
      </c>
      <c r="F9" s="37"/>
      <c r="G9" s="37"/>
      <c r="H9" s="37"/>
      <c r="I9" s="37"/>
      <c r="J9" s="37"/>
      <c r="K9" s="37"/>
      <c r="L9" s="54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38"/>
      <c r="C10" s="37"/>
      <c r="D10" s="37"/>
      <c r="E10" s="37"/>
      <c r="F10" s="37"/>
      <c r="G10" s="37"/>
      <c r="H10" s="37"/>
      <c r="I10" s="37"/>
      <c r="J10" s="37"/>
      <c r="K10" s="37"/>
      <c r="L10" s="54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38"/>
      <c r="C11" s="37"/>
      <c r="D11" s="31" t="s">
        <v>18</v>
      </c>
      <c r="E11" s="37"/>
      <c r="F11" s="26" t="s">
        <v>1</v>
      </c>
      <c r="G11" s="37"/>
      <c r="H11" s="37"/>
      <c r="I11" s="31" t="s">
        <v>19</v>
      </c>
      <c r="J11" s="26" t="s">
        <v>1</v>
      </c>
      <c r="K11" s="37"/>
      <c r="L11" s="54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38"/>
      <c r="C12" s="37"/>
      <c r="D12" s="31" t="s">
        <v>20</v>
      </c>
      <c r="E12" s="37"/>
      <c r="F12" s="26" t="s">
        <v>21</v>
      </c>
      <c r="G12" s="37"/>
      <c r="H12" s="37"/>
      <c r="I12" s="31" t="s">
        <v>22</v>
      </c>
      <c r="J12" s="68" t="str">
        <f>'Rekapitulace stavby'!AN8</f>
        <v>12. 5. 2023</v>
      </c>
      <c r="K12" s="37"/>
      <c r="L12" s="54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38"/>
      <c r="C13" s="37"/>
      <c r="D13" s="37"/>
      <c r="E13" s="37"/>
      <c r="F13" s="37"/>
      <c r="G13" s="37"/>
      <c r="H13" s="37"/>
      <c r="I13" s="37"/>
      <c r="J13" s="37"/>
      <c r="K13" s="37"/>
      <c r="L13" s="54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38"/>
      <c r="C14" s="37"/>
      <c r="D14" s="31" t="s">
        <v>24</v>
      </c>
      <c r="E14" s="37"/>
      <c r="F14" s="37"/>
      <c r="G14" s="37"/>
      <c r="H14" s="37"/>
      <c r="I14" s="31" t="s">
        <v>25</v>
      </c>
      <c r="J14" s="26" t="str">
        <f>IF('Rekapitulace stavby'!AN10="","",'Rekapitulace stavby'!AN10)</f>
        <v/>
      </c>
      <c r="K14" s="37"/>
      <c r="L14" s="54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38"/>
      <c r="C15" s="37"/>
      <c r="D15" s="37"/>
      <c r="E15" s="26" t="str">
        <f>IF('Rekapitulace stavby'!E11="","",'Rekapitulace stavby'!E11)</f>
        <v xml:space="preserve"> </v>
      </c>
      <c r="F15" s="37"/>
      <c r="G15" s="37"/>
      <c r="H15" s="37"/>
      <c r="I15" s="31" t="s">
        <v>26</v>
      </c>
      <c r="J15" s="26" t="str">
        <f>IF('Rekapitulace stavby'!AN11="","",'Rekapitulace stavby'!AN11)</f>
        <v/>
      </c>
      <c r="K15" s="37"/>
      <c r="L15" s="54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38"/>
      <c r="C16" s="37"/>
      <c r="D16" s="37"/>
      <c r="E16" s="37"/>
      <c r="F16" s="37"/>
      <c r="G16" s="37"/>
      <c r="H16" s="37"/>
      <c r="I16" s="37"/>
      <c r="J16" s="37"/>
      <c r="K16" s="37"/>
      <c r="L16" s="54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38"/>
      <c r="C17" s="37"/>
      <c r="D17" s="31" t="s">
        <v>27</v>
      </c>
      <c r="E17" s="37"/>
      <c r="F17" s="37"/>
      <c r="G17" s="37"/>
      <c r="H17" s="37"/>
      <c r="I17" s="31" t="s">
        <v>25</v>
      </c>
      <c r="J17" s="32" t="str">
        <f>'Rekapitulace stavby'!AN13</f>
        <v>Vyplň údaj</v>
      </c>
      <c r="K17" s="37"/>
      <c r="L17" s="54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38"/>
      <c r="C18" s="37"/>
      <c r="D18" s="37"/>
      <c r="E18" s="32" t="str">
        <f>'Rekapitulace stavby'!E14</f>
        <v>Vyplň údaj</v>
      </c>
      <c r="F18" s="26"/>
      <c r="G18" s="26"/>
      <c r="H18" s="26"/>
      <c r="I18" s="31" t="s">
        <v>26</v>
      </c>
      <c r="J18" s="32" t="str">
        <f>'Rekapitulace stavby'!AN14</f>
        <v>Vyplň údaj</v>
      </c>
      <c r="K18" s="37"/>
      <c r="L18" s="54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38"/>
      <c r="C19" s="37"/>
      <c r="D19" s="37"/>
      <c r="E19" s="37"/>
      <c r="F19" s="37"/>
      <c r="G19" s="37"/>
      <c r="H19" s="37"/>
      <c r="I19" s="37"/>
      <c r="J19" s="37"/>
      <c r="K19" s="37"/>
      <c r="L19" s="54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38"/>
      <c r="C20" s="37"/>
      <c r="D20" s="31" t="s">
        <v>29</v>
      </c>
      <c r="E20" s="37"/>
      <c r="F20" s="37"/>
      <c r="G20" s="37"/>
      <c r="H20" s="37"/>
      <c r="I20" s="31" t="s">
        <v>25</v>
      </c>
      <c r="J20" s="26" t="str">
        <f>IF('Rekapitulace stavby'!AN16="","",'Rekapitulace stavby'!AN16)</f>
        <v/>
      </c>
      <c r="K20" s="37"/>
      <c r="L20" s="54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38"/>
      <c r="C21" s="37"/>
      <c r="D21" s="37"/>
      <c r="E21" s="26" t="str">
        <f>IF('Rekapitulace stavby'!E17="","",'Rekapitulace stavby'!E17)</f>
        <v xml:space="preserve"> </v>
      </c>
      <c r="F21" s="37"/>
      <c r="G21" s="37"/>
      <c r="H21" s="37"/>
      <c r="I21" s="31" t="s">
        <v>26</v>
      </c>
      <c r="J21" s="26" t="str">
        <f>IF('Rekapitulace stavby'!AN17="","",'Rekapitulace stavby'!AN17)</f>
        <v/>
      </c>
      <c r="K21" s="37"/>
      <c r="L21" s="54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38"/>
      <c r="C22" s="37"/>
      <c r="D22" s="37"/>
      <c r="E22" s="37"/>
      <c r="F22" s="37"/>
      <c r="G22" s="37"/>
      <c r="H22" s="37"/>
      <c r="I22" s="37"/>
      <c r="J22" s="37"/>
      <c r="K22" s="37"/>
      <c r="L22" s="54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38"/>
      <c r="C23" s="37"/>
      <c r="D23" s="31" t="s">
        <v>31</v>
      </c>
      <c r="E23" s="37"/>
      <c r="F23" s="37"/>
      <c r="G23" s="37"/>
      <c r="H23" s="37"/>
      <c r="I23" s="31" t="s">
        <v>25</v>
      </c>
      <c r="J23" s="26" t="str">
        <f>IF('Rekapitulace stavby'!AN19="","",'Rekapitulace stavby'!AN19)</f>
        <v/>
      </c>
      <c r="K23" s="37"/>
      <c r="L23" s="54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38"/>
      <c r="C24" s="37"/>
      <c r="D24" s="37"/>
      <c r="E24" s="26" t="str">
        <f>IF('Rekapitulace stavby'!E20="","",'Rekapitulace stavby'!E20)</f>
        <v xml:space="preserve"> </v>
      </c>
      <c r="F24" s="37"/>
      <c r="G24" s="37"/>
      <c r="H24" s="37"/>
      <c r="I24" s="31" t="s">
        <v>26</v>
      </c>
      <c r="J24" s="26" t="str">
        <f>IF('Rekapitulace stavby'!AN20="","",'Rekapitulace stavby'!AN20)</f>
        <v/>
      </c>
      <c r="K24" s="37"/>
      <c r="L24" s="54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38"/>
      <c r="C25" s="37"/>
      <c r="D25" s="37"/>
      <c r="E25" s="37"/>
      <c r="F25" s="37"/>
      <c r="G25" s="37"/>
      <c r="H25" s="37"/>
      <c r="I25" s="37"/>
      <c r="J25" s="37"/>
      <c r="K25" s="37"/>
      <c r="L25" s="54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38"/>
      <c r="C26" s="37"/>
      <c r="D26" s="31" t="s">
        <v>32</v>
      </c>
      <c r="E26" s="37"/>
      <c r="F26" s="37"/>
      <c r="G26" s="37"/>
      <c r="H26" s="37"/>
      <c r="I26" s="37"/>
      <c r="J26" s="37"/>
      <c r="K26" s="37"/>
      <c r="L26" s="54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17"/>
      <c r="B27" s="118"/>
      <c r="C27" s="117"/>
      <c r="D27" s="117"/>
      <c r="E27" s="35" t="s">
        <v>1</v>
      </c>
      <c r="F27" s="35"/>
      <c r="G27" s="35"/>
      <c r="H27" s="35"/>
      <c r="I27" s="117"/>
      <c r="J27" s="117"/>
      <c r="K27" s="117"/>
      <c r="L27" s="119"/>
      <c r="S27" s="117"/>
      <c r="T27" s="117"/>
      <c r="U27" s="117"/>
      <c r="V27" s="117"/>
      <c r="W27" s="117"/>
      <c r="X27" s="117"/>
      <c r="Y27" s="117"/>
      <c r="Z27" s="117"/>
      <c r="AA27" s="117"/>
      <c r="AB27" s="117"/>
      <c r="AC27" s="117"/>
      <c r="AD27" s="117"/>
      <c r="AE27" s="117"/>
    </row>
    <row r="28" s="2" customFormat="1" ht="6.96" customHeight="1">
      <c r="A28" s="37"/>
      <c r="B28" s="38"/>
      <c r="C28" s="37"/>
      <c r="D28" s="37"/>
      <c r="E28" s="37"/>
      <c r="F28" s="37"/>
      <c r="G28" s="37"/>
      <c r="H28" s="37"/>
      <c r="I28" s="37"/>
      <c r="J28" s="37"/>
      <c r="K28" s="37"/>
      <c r="L28" s="54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38"/>
      <c r="C29" s="37"/>
      <c r="D29" s="89"/>
      <c r="E29" s="89"/>
      <c r="F29" s="89"/>
      <c r="G29" s="89"/>
      <c r="H29" s="89"/>
      <c r="I29" s="89"/>
      <c r="J29" s="89"/>
      <c r="K29" s="89"/>
      <c r="L29" s="54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38"/>
      <c r="C30" s="37"/>
      <c r="D30" s="120" t="s">
        <v>33</v>
      </c>
      <c r="E30" s="37"/>
      <c r="F30" s="37"/>
      <c r="G30" s="37"/>
      <c r="H30" s="37"/>
      <c r="I30" s="37"/>
      <c r="J30" s="95">
        <f>ROUND(J130, 2)</f>
        <v>0</v>
      </c>
      <c r="K30" s="37"/>
      <c r="L30" s="54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38"/>
      <c r="C31" s="37"/>
      <c r="D31" s="89"/>
      <c r="E31" s="89"/>
      <c r="F31" s="89"/>
      <c r="G31" s="89"/>
      <c r="H31" s="89"/>
      <c r="I31" s="89"/>
      <c r="J31" s="89"/>
      <c r="K31" s="89"/>
      <c r="L31" s="54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38"/>
      <c r="C32" s="37"/>
      <c r="D32" s="37"/>
      <c r="E32" s="37"/>
      <c r="F32" s="42" t="s">
        <v>35</v>
      </c>
      <c r="G32" s="37"/>
      <c r="H32" s="37"/>
      <c r="I32" s="42" t="s">
        <v>34</v>
      </c>
      <c r="J32" s="42" t="s">
        <v>36</v>
      </c>
      <c r="K32" s="37"/>
      <c r="L32" s="54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38"/>
      <c r="C33" s="37"/>
      <c r="D33" s="121" t="s">
        <v>37</v>
      </c>
      <c r="E33" s="31" t="s">
        <v>38</v>
      </c>
      <c r="F33" s="122">
        <f>ROUND((SUM(BE130:BE284)),  2)</f>
        <v>0</v>
      </c>
      <c r="G33" s="37"/>
      <c r="H33" s="37"/>
      <c r="I33" s="123">
        <v>0.20999999999999999</v>
      </c>
      <c r="J33" s="122">
        <f>ROUND(((SUM(BE130:BE284))*I33),  2)</f>
        <v>0</v>
      </c>
      <c r="K33" s="37"/>
      <c r="L33" s="54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38"/>
      <c r="C34" s="37"/>
      <c r="D34" s="37"/>
      <c r="E34" s="31" t="s">
        <v>39</v>
      </c>
      <c r="F34" s="122">
        <f>ROUND((SUM(BF130:BF284)),  2)</f>
        <v>0</v>
      </c>
      <c r="G34" s="37"/>
      <c r="H34" s="37"/>
      <c r="I34" s="123">
        <v>0.14999999999999999</v>
      </c>
      <c r="J34" s="122">
        <f>ROUND(((SUM(BF130:BF284))*I34),  2)</f>
        <v>0</v>
      </c>
      <c r="K34" s="37"/>
      <c r="L34" s="54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38"/>
      <c r="C35" s="37"/>
      <c r="D35" s="37"/>
      <c r="E35" s="31" t="s">
        <v>40</v>
      </c>
      <c r="F35" s="122">
        <f>ROUND((SUM(BG130:BG284)),  2)</f>
        <v>0</v>
      </c>
      <c r="G35" s="37"/>
      <c r="H35" s="37"/>
      <c r="I35" s="123">
        <v>0.20999999999999999</v>
      </c>
      <c r="J35" s="122">
        <f>0</f>
        <v>0</v>
      </c>
      <c r="K35" s="37"/>
      <c r="L35" s="54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38"/>
      <c r="C36" s="37"/>
      <c r="D36" s="37"/>
      <c r="E36" s="31" t="s">
        <v>41</v>
      </c>
      <c r="F36" s="122">
        <f>ROUND((SUM(BH130:BH284)),  2)</f>
        <v>0</v>
      </c>
      <c r="G36" s="37"/>
      <c r="H36" s="37"/>
      <c r="I36" s="123">
        <v>0.14999999999999999</v>
      </c>
      <c r="J36" s="122">
        <f>0</f>
        <v>0</v>
      </c>
      <c r="K36" s="37"/>
      <c r="L36" s="54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38"/>
      <c r="C37" s="37"/>
      <c r="D37" s="37"/>
      <c r="E37" s="31" t="s">
        <v>42</v>
      </c>
      <c r="F37" s="122">
        <f>ROUND((SUM(BI130:BI284)),  2)</f>
        <v>0</v>
      </c>
      <c r="G37" s="37"/>
      <c r="H37" s="37"/>
      <c r="I37" s="123">
        <v>0</v>
      </c>
      <c r="J37" s="122">
        <f>0</f>
        <v>0</v>
      </c>
      <c r="K37" s="37"/>
      <c r="L37" s="54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38"/>
      <c r="C38" s="37"/>
      <c r="D38" s="37"/>
      <c r="E38" s="37"/>
      <c r="F38" s="37"/>
      <c r="G38" s="37"/>
      <c r="H38" s="37"/>
      <c r="I38" s="37"/>
      <c r="J38" s="37"/>
      <c r="K38" s="37"/>
      <c r="L38" s="54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38"/>
      <c r="C39" s="124"/>
      <c r="D39" s="125" t="s">
        <v>43</v>
      </c>
      <c r="E39" s="80"/>
      <c r="F39" s="80"/>
      <c r="G39" s="126" t="s">
        <v>44</v>
      </c>
      <c r="H39" s="127" t="s">
        <v>45</v>
      </c>
      <c r="I39" s="80"/>
      <c r="J39" s="128">
        <f>SUM(J30:J37)</f>
        <v>0</v>
      </c>
      <c r="K39" s="129"/>
      <c r="L39" s="54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38"/>
      <c r="C40" s="37"/>
      <c r="D40" s="37"/>
      <c r="E40" s="37"/>
      <c r="F40" s="37"/>
      <c r="G40" s="37"/>
      <c r="H40" s="37"/>
      <c r="I40" s="37"/>
      <c r="J40" s="37"/>
      <c r="K40" s="37"/>
      <c r="L40" s="54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54"/>
      <c r="D50" s="55" t="s">
        <v>46</v>
      </c>
      <c r="E50" s="56"/>
      <c r="F50" s="56"/>
      <c r="G50" s="55" t="s">
        <v>47</v>
      </c>
      <c r="H50" s="56"/>
      <c r="I50" s="56"/>
      <c r="J50" s="56"/>
      <c r="K50" s="56"/>
      <c r="L50" s="5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7"/>
      <c r="B61" s="38"/>
      <c r="C61" s="37"/>
      <c r="D61" s="57" t="s">
        <v>48</v>
      </c>
      <c r="E61" s="40"/>
      <c r="F61" s="130" t="s">
        <v>49</v>
      </c>
      <c r="G61" s="57" t="s">
        <v>48</v>
      </c>
      <c r="H61" s="40"/>
      <c r="I61" s="40"/>
      <c r="J61" s="131" t="s">
        <v>49</v>
      </c>
      <c r="K61" s="40"/>
      <c r="L61" s="54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7"/>
      <c r="B65" s="38"/>
      <c r="C65" s="37"/>
      <c r="D65" s="55" t="s">
        <v>50</v>
      </c>
      <c r="E65" s="58"/>
      <c r="F65" s="58"/>
      <c r="G65" s="55" t="s">
        <v>51</v>
      </c>
      <c r="H65" s="58"/>
      <c r="I65" s="58"/>
      <c r="J65" s="58"/>
      <c r="K65" s="58"/>
      <c r="L65" s="54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7"/>
      <c r="B76" s="38"/>
      <c r="C76" s="37"/>
      <c r="D76" s="57" t="s">
        <v>48</v>
      </c>
      <c r="E76" s="40"/>
      <c r="F76" s="130" t="s">
        <v>49</v>
      </c>
      <c r="G76" s="57" t="s">
        <v>48</v>
      </c>
      <c r="H76" s="40"/>
      <c r="I76" s="40"/>
      <c r="J76" s="131" t="s">
        <v>49</v>
      </c>
      <c r="K76" s="40"/>
      <c r="L76" s="54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59"/>
      <c r="C77" s="60"/>
      <c r="D77" s="60"/>
      <c r="E77" s="60"/>
      <c r="F77" s="60"/>
      <c r="G77" s="60"/>
      <c r="H77" s="60"/>
      <c r="I77" s="60"/>
      <c r="J77" s="60"/>
      <c r="K77" s="60"/>
      <c r="L77" s="54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61"/>
      <c r="C81" s="62"/>
      <c r="D81" s="62"/>
      <c r="E81" s="62"/>
      <c r="F81" s="62"/>
      <c r="G81" s="62"/>
      <c r="H81" s="62"/>
      <c r="I81" s="62"/>
      <c r="J81" s="62"/>
      <c r="K81" s="62"/>
      <c r="L81" s="54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87</v>
      </c>
      <c r="D82" s="37"/>
      <c r="E82" s="37"/>
      <c r="F82" s="37"/>
      <c r="G82" s="37"/>
      <c r="H82" s="37"/>
      <c r="I82" s="37"/>
      <c r="J82" s="37"/>
      <c r="K82" s="37"/>
      <c r="L82" s="54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7"/>
      <c r="D83" s="37"/>
      <c r="E83" s="37"/>
      <c r="F83" s="37"/>
      <c r="G83" s="37"/>
      <c r="H83" s="37"/>
      <c r="I83" s="37"/>
      <c r="J83" s="37"/>
      <c r="K83" s="37"/>
      <c r="L83" s="54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7"/>
      <c r="E84" s="37"/>
      <c r="F84" s="37"/>
      <c r="G84" s="37"/>
      <c r="H84" s="37"/>
      <c r="I84" s="37"/>
      <c r="J84" s="37"/>
      <c r="K84" s="37"/>
      <c r="L84" s="54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7"/>
      <c r="D85" s="37"/>
      <c r="E85" s="116" t="str">
        <f>E7</f>
        <v xml:space="preserve">Stavební úpravy chodníků,  Rajhrad</v>
      </c>
      <c r="F85" s="31"/>
      <c r="G85" s="31"/>
      <c r="H85" s="31"/>
      <c r="I85" s="37"/>
      <c r="J85" s="37"/>
      <c r="K85" s="37"/>
      <c r="L85" s="54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85</v>
      </c>
      <c r="D86" s="37"/>
      <c r="E86" s="37"/>
      <c r="F86" s="37"/>
      <c r="G86" s="37"/>
      <c r="H86" s="37"/>
      <c r="I86" s="37"/>
      <c r="J86" s="37"/>
      <c r="K86" s="37"/>
      <c r="L86" s="54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7"/>
      <c r="D87" s="37"/>
      <c r="E87" s="66" t="str">
        <f>E9</f>
        <v>01 - Chodník v ul.Jiráskova</v>
      </c>
      <c r="F87" s="37"/>
      <c r="G87" s="37"/>
      <c r="H87" s="37"/>
      <c r="I87" s="37"/>
      <c r="J87" s="37"/>
      <c r="K87" s="37"/>
      <c r="L87" s="54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7"/>
      <c r="D88" s="37"/>
      <c r="E88" s="37"/>
      <c r="F88" s="37"/>
      <c r="G88" s="37"/>
      <c r="H88" s="37"/>
      <c r="I88" s="37"/>
      <c r="J88" s="37"/>
      <c r="K88" s="37"/>
      <c r="L88" s="54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7"/>
      <c r="E89" s="37"/>
      <c r="F89" s="26" t="str">
        <f>F12</f>
        <v xml:space="preserve"> </v>
      </c>
      <c r="G89" s="37"/>
      <c r="H89" s="37"/>
      <c r="I89" s="31" t="s">
        <v>22</v>
      </c>
      <c r="J89" s="68" t="str">
        <f>IF(J12="","",J12)</f>
        <v>12. 5. 2023</v>
      </c>
      <c r="K89" s="37"/>
      <c r="L89" s="54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7"/>
      <c r="D90" s="37"/>
      <c r="E90" s="37"/>
      <c r="F90" s="37"/>
      <c r="G90" s="37"/>
      <c r="H90" s="37"/>
      <c r="I90" s="37"/>
      <c r="J90" s="37"/>
      <c r="K90" s="37"/>
      <c r="L90" s="54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7"/>
      <c r="E91" s="37"/>
      <c r="F91" s="26" t="str">
        <f>E15</f>
        <v xml:space="preserve"> </v>
      </c>
      <c r="G91" s="37"/>
      <c r="H91" s="37"/>
      <c r="I91" s="31" t="s">
        <v>29</v>
      </c>
      <c r="J91" s="35" t="str">
        <f>E21</f>
        <v xml:space="preserve"> </v>
      </c>
      <c r="K91" s="37"/>
      <c r="L91" s="54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27</v>
      </c>
      <c r="D92" s="37"/>
      <c r="E92" s="37"/>
      <c r="F92" s="26" t="str">
        <f>IF(E18="","",E18)</f>
        <v>Vyplň údaj</v>
      </c>
      <c r="G92" s="37"/>
      <c r="H92" s="37"/>
      <c r="I92" s="31" t="s">
        <v>31</v>
      </c>
      <c r="J92" s="35" t="str">
        <f>E24</f>
        <v xml:space="preserve"> </v>
      </c>
      <c r="K92" s="37"/>
      <c r="L92" s="54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7"/>
      <c r="D93" s="37"/>
      <c r="E93" s="37"/>
      <c r="F93" s="37"/>
      <c r="G93" s="37"/>
      <c r="H93" s="37"/>
      <c r="I93" s="37"/>
      <c r="J93" s="37"/>
      <c r="K93" s="37"/>
      <c r="L93" s="54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32" t="s">
        <v>88</v>
      </c>
      <c r="D94" s="124"/>
      <c r="E94" s="124"/>
      <c r="F94" s="124"/>
      <c r="G94" s="124"/>
      <c r="H94" s="124"/>
      <c r="I94" s="124"/>
      <c r="J94" s="133" t="s">
        <v>89</v>
      </c>
      <c r="K94" s="124"/>
      <c r="L94" s="54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7"/>
      <c r="D95" s="37"/>
      <c r="E95" s="37"/>
      <c r="F95" s="37"/>
      <c r="G95" s="37"/>
      <c r="H95" s="37"/>
      <c r="I95" s="37"/>
      <c r="J95" s="37"/>
      <c r="K95" s="37"/>
      <c r="L95" s="54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34" t="s">
        <v>90</v>
      </c>
      <c r="D96" s="37"/>
      <c r="E96" s="37"/>
      <c r="F96" s="37"/>
      <c r="G96" s="37"/>
      <c r="H96" s="37"/>
      <c r="I96" s="37"/>
      <c r="J96" s="95">
        <f>J130</f>
        <v>0</v>
      </c>
      <c r="K96" s="37"/>
      <c r="L96" s="54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8" t="s">
        <v>91</v>
      </c>
    </row>
    <row r="97" s="9" customFormat="1" ht="24.96" customHeight="1">
      <c r="A97" s="9"/>
      <c r="B97" s="135"/>
      <c r="C97" s="9"/>
      <c r="D97" s="136" t="s">
        <v>92</v>
      </c>
      <c r="E97" s="137"/>
      <c r="F97" s="137"/>
      <c r="G97" s="137"/>
      <c r="H97" s="137"/>
      <c r="I97" s="137"/>
      <c r="J97" s="138">
        <f>J131</f>
        <v>0</v>
      </c>
      <c r="K97" s="9"/>
      <c r="L97" s="13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39"/>
      <c r="C98" s="10"/>
      <c r="D98" s="140" t="s">
        <v>93</v>
      </c>
      <c r="E98" s="141"/>
      <c r="F98" s="141"/>
      <c r="G98" s="141"/>
      <c r="H98" s="141"/>
      <c r="I98" s="141"/>
      <c r="J98" s="142">
        <f>J132</f>
        <v>0</v>
      </c>
      <c r="K98" s="10"/>
      <c r="L98" s="13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39"/>
      <c r="C99" s="10"/>
      <c r="D99" s="140" t="s">
        <v>94</v>
      </c>
      <c r="E99" s="141"/>
      <c r="F99" s="141"/>
      <c r="G99" s="141"/>
      <c r="H99" s="141"/>
      <c r="I99" s="141"/>
      <c r="J99" s="142">
        <f>J182</f>
        <v>0</v>
      </c>
      <c r="K99" s="10"/>
      <c r="L99" s="139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39"/>
      <c r="C100" s="10"/>
      <c r="D100" s="140" t="s">
        <v>95</v>
      </c>
      <c r="E100" s="141"/>
      <c r="F100" s="141"/>
      <c r="G100" s="141"/>
      <c r="H100" s="141"/>
      <c r="I100" s="141"/>
      <c r="J100" s="142">
        <f>J190</f>
        <v>0</v>
      </c>
      <c r="K100" s="10"/>
      <c r="L100" s="13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39"/>
      <c r="C101" s="10"/>
      <c r="D101" s="140" t="s">
        <v>96</v>
      </c>
      <c r="E101" s="141"/>
      <c r="F101" s="141"/>
      <c r="G101" s="141"/>
      <c r="H101" s="141"/>
      <c r="I101" s="141"/>
      <c r="J101" s="142">
        <f>J201</f>
        <v>0</v>
      </c>
      <c r="K101" s="10"/>
      <c r="L101" s="13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39"/>
      <c r="C102" s="10"/>
      <c r="D102" s="140" t="s">
        <v>97</v>
      </c>
      <c r="E102" s="141"/>
      <c r="F102" s="141"/>
      <c r="G102" s="141"/>
      <c r="H102" s="141"/>
      <c r="I102" s="141"/>
      <c r="J102" s="142">
        <f>J213</f>
        <v>0</v>
      </c>
      <c r="K102" s="10"/>
      <c r="L102" s="13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39"/>
      <c r="C103" s="10"/>
      <c r="D103" s="140" t="s">
        <v>98</v>
      </c>
      <c r="E103" s="141"/>
      <c r="F103" s="141"/>
      <c r="G103" s="141"/>
      <c r="H103" s="141"/>
      <c r="I103" s="141"/>
      <c r="J103" s="142">
        <f>J220</f>
        <v>0</v>
      </c>
      <c r="K103" s="10"/>
      <c r="L103" s="139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39"/>
      <c r="C104" s="10"/>
      <c r="D104" s="140" t="s">
        <v>99</v>
      </c>
      <c r="E104" s="141"/>
      <c r="F104" s="141"/>
      <c r="G104" s="141"/>
      <c r="H104" s="141"/>
      <c r="I104" s="141"/>
      <c r="J104" s="142">
        <f>J237</f>
        <v>0</v>
      </c>
      <c r="K104" s="10"/>
      <c r="L104" s="139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39"/>
      <c r="C105" s="10"/>
      <c r="D105" s="140" t="s">
        <v>100</v>
      </c>
      <c r="E105" s="141"/>
      <c r="F105" s="141"/>
      <c r="G105" s="141"/>
      <c r="H105" s="141"/>
      <c r="I105" s="141"/>
      <c r="J105" s="142">
        <f>J258</f>
        <v>0</v>
      </c>
      <c r="K105" s="10"/>
      <c r="L105" s="139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39"/>
      <c r="C106" s="10"/>
      <c r="D106" s="140" t="s">
        <v>101</v>
      </c>
      <c r="E106" s="141"/>
      <c r="F106" s="141"/>
      <c r="G106" s="141"/>
      <c r="H106" s="141"/>
      <c r="I106" s="141"/>
      <c r="J106" s="142">
        <f>J268</f>
        <v>0</v>
      </c>
      <c r="K106" s="10"/>
      <c r="L106" s="139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9" customFormat="1" ht="24.96" customHeight="1">
      <c r="A107" s="9"/>
      <c r="B107" s="135"/>
      <c r="C107" s="9"/>
      <c r="D107" s="136" t="s">
        <v>102</v>
      </c>
      <c r="E107" s="137"/>
      <c r="F107" s="137"/>
      <c r="G107" s="137"/>
      <c r="H107" s="137"/>
      <c r="I107" s="137"/>
      <c r="J107" s="138">
        <f>J270</f>
        <v>0</v>
      </c>
      <c r="K107" s="9"/>
      <c r="L107" s="135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</row>
    <row r="108" s="10" customFormat="1" ht="19.92" customHeight="1">
      <c r="A108" s="10"/>
      <c r="B108" s="139"/>
      <c r="C108" s="10"/>
      <c r="D108" s="140" t="s">
        <v>103</v>
      </c>
      <c r="E108" s="141"/>
      <c r="F108" s="141"/>
      <c r="G108" s="141"/>
      <c r="H108" s="141"/>
      <c r="I108" s="141"/>
      <c r="J108" s="142">
        <f>J271</f>
        <v>0</v>
      </c>
      <c r="K108" s="10"/>
      <c r="L108" s="139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9" customFormat="1" ht="24.96" customHeight="1">
      <c r="A109" s="9"/>
      <c r="B109" s="135"/>
      <c r="C109" s="9"/>
      <c r="D109" s="136" t="s">
        <v>104</v>
      </c>
      <c r="E109" s="137"/>
      <c r="F109" s="137"/>
      <c r="G109" s="137"/>
      <c r="H109" s="137"/>
      <c r="I109" s="137"/>
      <c r="J109" s="138">
        <f>J276</f>
        <v>0</v>
      </c>
      <c r="K109" s="9"/>
      <c r="L109" s="135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</row>
    <row r="110" s="10" customFormat="1" ht="19.92" customHeight="1">
      <c r="A110" s="10"/>
      <c r="B110" s="139"/>
      <c r="C110" s="10"/>
      <c r="D110" s="140" t="s">
        <v>105</v>
      </c>
      <c r="E110" s="141"/>
      <c r="F110" s="141"/>
      <c r="G110" s="141"/>
      <c r="H110" s="141"/>
      <c r="I110" s="141"/>
      <c r="J110" s="142">
        <f>J277</f>
        <v>0</v>
      </c>
      <c r="K110" s="10"/>
      <c r="L110" s="139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2" customFormat="1" ht="21.84" customHeight="1">
      <c r="A111" s="37"/>
      <c r="B111" s="38"/>
      <c r="C111" s="37"/>
      <c r="D111" s="37"/>
      <c r="E111" s="37"/>
      <c r="F111" s="37"/>
      <c r="G111" s="37"/>
      <c r="H111" s="37"/>
      <c r="I111" s="37"/>
      <c r="J111" s="37"/>
      <c r="K111" s="37"/>
      <c r="L111" s="54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6.96" customHeight="1">
      <c r="A112" s="37"/>
      <c r="B112" s="59"/>
      <c r="C112" s="60"/>
      <c r="D112" s="60"/>
      <c r="E112" s="60"/>
      <c r="F112" s="60"/>
      <c r="G112" s="60"/>
      <c r="H112" s="60"/>
      <c r="I112" s="60"/>
      <c r="J112" s="60"/>
      <c r="K112" s="60"/>
      <c r="L112" s="54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6" s="2" customFormat="1" ht="6.96" customHeight="1">
      <c r="A116" s="37"/>
      <c r="B116" s="61"/>
      <c r="C116" s="62"/>
      <c r="D116" s="62"/>
      <c r="E116" s="62"/>
      <c r="F116" s="62"/>
      <c r="G116" s="62"/>
      <c r="H116" s="62"/>
      <c r="I116" s="62"/>
      <c r="J116" s="62"/>
      <c r="K116" s="62"/>
      <c r="L116" s="54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24.96" customHeight="1">
      <c r="A117" s="37"/>
      <c r="B117" s="38"/>
      <c r="C117" s="22" t="s">
        <v>106</v>
      </c>
      <c r="D117" s="37"/>
      <c r="E117" s="37"/>
      <c r="F117" s="37"/>
      <c r="G117" s="37"/>
      <c r="H117" s="37"/>
      <c r="I117" s="37"/>
      <c r="J117" s="37"/>
      <c r="K117" s="37"/>
      <c r="L117" s="54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6.96" customHeight="1">
      <c r="A118" s="37"/>
      <c r="B118" s="38"/>
      <c r="C118" s="37"/>
      <c r="D118" s="37"/>
      <c r="E118" s="37"/>
      <c r="F118" s="37"/>
      <c r="G118" s="37"/>
      <c r="H118" s="37"/>
      <c r="I118" s="37"/>
      <c r="J118" s="37"/>
      <c r="K118" s="37"/>
      <c r="L118" s="54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2" customHeight="1">
      <c r="A119" s="37"/>
      <c r="B119" s="38"/>
      <c r="C119" s="31" t="s">
        <v>16</v>
      </c>
      <c r="D119" s="37"/>
      <c r="E119" s="37"/>
      <c r="F119" s="37"/>
      <c r="G119" s="37"/>
      <c r="H119" s="37"/>
      <c r="I119" s="37"/>
      <c r="J119" s="37"/>
      <c r="K119" s="37"/>
      <c r="L119" s="54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6.5" customHeight="1">
      <c r="A120" s="37"/>
      <c r="B120" s="38"/>
      <c r="C120" s="37"/>
      <c r="D120" s="37"/>
      <c r="E120" s="116" t="str">
        <f>E7</f>
        <v xml:space="preserve">Stavební úpravy chodníků,  Rajhrad</v>
      </c>
      <c r="F120" s="31"/>
      <c r="G120" s="31"/>
      <c r="H120" s="31"/>
      <c r="I120" s="37"/>
      <c r="J120" s="37"/>
      <c r="K120" s="37"/>
      <c r="L120" s="54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12" customHeight="1">
      <c r="A121" s="37"/>
      <c r="B121" s="38"/>
      <c r="C121" s="31" t="s">
        <v>85</v>
      </c>
      <c r="D121" s="37"/>
      <c r="E121" s="37"/>
      <c r="F121" s="37"/>
      <c r="G121" s="37"/>
      <c r="H121" s="37"/>
      <c r="I121" s="37"/>
      <c r="J121" s="37"/>
      <c r="K121" s="37"/>
      <c r="L121" s="54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16.5" customHeight="1">
      <c r="A122" s="37"/>
      <c r="B122" s="38"/>
      <c r="C122" s="37"/>
      <c r="D122" s="37"/>
      <c r="E122" s="66" t="str">
        <f>E9</f>
        <v>01 - Chodník v ul.Jiráskova</v>
      </c>
      <c r="F122" s="37"/>
      <c r="G122" s="37"/>
      <c r="H122" s="37"/>
      <c r="I122" s="37"/>
      <c r="J122" s="37"/>
      <c r="K122" s="37"/>
      <c r="L122" s="54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6.96" customHeight="1">
      <c r="A123" s="37"/>
      <c r="B123" s="38"/>
      <c r="C123" s="37"/>
      <c r="D123" s="37"/>
      <c r="E123" s="37"/>
      <c r="F123" s="37"/>
      <c r="G123" s="37"/>
      <c r="H123" s="37"/>
      <c r="I123" s="37"/>
      <c r="J123" s="37"/>
      <c r="K123" s="37"/>
      <c r="L123" s="54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2" customFormat="1" ht="12" customHeight="1">
      <c r="A124" s="37"/>
      <c r="B124" s="38"/>
      <c r="C124" s="31" t="s">
        <v>20</v>
      </c>
      <c r="D124" s="37"/>
      <c r="E124" s="37"/>
      <c r="F124" s="26" t="str">
        <f>F12</f>
        <v xml:space="preserve"> </v>
      </c>
      <c r="G124" s="37"/>
      <c r="H124" s="37"/>
      <c r="I124" s="31" t="s">
        <v>22</v>
      </c>
      <c r="J124" s="68" t="str">
        <f>IF(J12="","",J12)</f>
        <v>12. 5. 2023</v>
      </c>
      <c r="K124" s="37"/>
      <c r="L124" s="54"/>
      <c r="S124" s="37"/>
      <c r="T124" s="3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</row>
    <row r="125" s="2" customFormat="1" ht="6.96" customHeight="1">
      <c r="A125" s="37"/>
      <c r="B125" s="38"/>
      <c r="C125" s="37"/>
      <c r="D125" s="37"/>
      <c r="E125" s="37"/>
      <c r="F125" s="37"/>
      <c r="G125" s="37"/>
      <c r="H125" s="37"/>
      <c r="I125" s="37"/>
      <c r="J125" s="37"/>
      <c r="K125" s="37"/>
      <c r="L125" s="54"/>
      <c r="S125" s="37"/>
      <c r="T125" s="37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</row>
    <row r="126" s="2" customFormat="1" ht="15.15" customHeight="1">
      <c r="A126" s="37"/>
      <c r="B126" s="38"/>
      <c r="C126" s="31" t="s">
        <v>24</v>
      </c>
      <c r="D126" s="37"/>
      <c r="E126" s="37"/>
      <c r="F126" s="26" t="str">
        <f>E15</f>
        <v xml:space="preserve"> </v>
      </c>
      <c r="G126" s="37"/>
      <c r="H126" s="37"/>
      <c r="I126" s="31" t="s">
        <v>29</v>
      </c>
      <c r="J126" s="35" t="str">
        <f>E21</f>
        <v xml:space="preserve"> </v>
      </c>
      <c r="K126" s="37"/>
      <c r="L126" s="54"/>
      <c r="S126" s="37"/>
      <c r="T126" s="37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</row>
    <row r="127" s="2" customFormat="1" ht="15.15" customHeight="1">
      <c r="A127" s="37"/>
      <c r="B127" s="38"/>
      <c r="C127" s="31" t="s">
        <v>27</v>
      </c>
      <c r="D127" s="37"/>
      <c r="E127" s="37"/>
      <c r="F127" s="26" t="str">
        <f>IF(E18="","",E18)</f>
        <v>Vyplň údaj</v>
      </c>
      <c r="G127" s="37"/>
      <c r="H127" s="37"/>
      <c r="I127" s="31" t="s">
        <v>31</v>
      </c>
      <c r="J127" s="35" t="str">
        <f>E24</f>
        <v xml:space="preserve"> </v>
      </c>
      <c r="K127" s="37"/>
      <c r="L127" s="54"/>
      <c r="S127" s="37"/>
      <c r="T127" s="37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</row>
    <row r="128" s="2" customFormat="1" ht="10.32" customHeight="1">
      <c r="A128" s="37"/>
      <c r="B128" s="38"/>
      <c r="C128" s="37"/>
      <c r="D128" s="37"/>
      <c r="E128" s="37"/>
      <c r="F128" s="37"/>
      <c r="G128" s="37"/>
      <c r="H128" s="37"/>
      <c r="I128" s="37"/>
      <c r="J128" s="37"/>
      <c r="K128" s="37"/>
      <c r="L128" s="54"/>
      <c r="S128" s="37"/>
      <c r="T128" s="37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</row>
    <row r="129" s="11" customFormat="1" ht="29.28" customHeight="1">
      <c r="A129" s="143"/>
      <c r="B129" s="144"/>
      <c r="C129" s="145" t="s">
        <v>107</v>
      </c>
      <c r="D129" s="146" t="s">
        <v>58</v>
      </c>
      <c r="E129" s="146" t="s">
        <v>54</v>
      </c>
      <c r="F129" s="146" t="s">
        <v>55</v>
      </c>
      <c r="G129" s="146" t="s">
        <v>108</v>
      </c>
      <c r="H129" s="146" t="s">
        <v>109</v>
      </c>
      <c r="I129" s="146" t="s">
        <v>110</v>
      </c>
      <c r="J129" s="147" t="s">
        <v>89</v>
      </c>
      <c r="K129" s="148" t="s">
        <v>111</v>
      </c>
      <c r="L129" s="149"/>
      <c r="M129" s="85" t="s">
        <v>1</v>
      </c>
      <c r="N129" s="86" t="s">
        <v>37</v>
      </c>
      <c r="O129" s="86" t="s">
        <v>112</v>
      </c>
      <c r="P129" s="86" t="s">
        <v>113</v>
      </c>
      <c r="Q129" s="86" t="s">
        <v>114</v>
      </c>
      <c r="R129" s="86" t="s">
        <v>115</v>
      </c>
      <c r="S129" s="86" t="s">
        <v>116</v>
      </c>
      <c r="T129" s="87" t="s">
        <v>117</v>
      </c>
      <c r="U129" s="143"/>
      <c r="V129" s="143"/>
      <c r="W129" s="143"/>
      <c r="X129" s="143"/>
      <c r="Y129" s="143"/>
      <c r="Z129" s="143"/>
      <c r="AA129" s="143"/>
      <c r="AB129" s="143"/>
      <c r="AC129" s="143"/>
      <c r="AD129" s="143"/>
      <c r="AE129" s="143"/>
    </row>
    <row r="130" s="2" customFormat="1" ht="22.8" customHeight="1">
      <c r="A130" s="37"/>
      <c r="B130" s="38"/>
      <c r="C130" s="92" t="s">
        <v>118</v>
      </c>
      <c r="D130" s="37"/>
      <c r="E130" s="37"/>
      <c r="F130" s="37"/>
      <c r="G130" s="37"/>
      <c r="H130" s="37"/>
      <c r="I130" s="37"/>
      <c r="J130" s="150">
        <f>BK130</f>
        <v>0</v>
      </c>
      <c r="K130" s="37"/>
      <c r="L130" s="38"/>
      <c r="M130" s="88"/>
      <c r="N130" s="72"/>
      <c r="O130" s="89"/>
      <c r="P130" s="151">
        <f>P131+P270+P276</f>
        <v>0</v>
      </c>
      <c r="Q130" s="89"/>
      <c r="R130" s="151">
        <f>R131+R270+R276</f>
        <v>718.50978745999987</v>
      </c>
      <c r="S130" s="89"/>
      <c r="T130" s="152">
        <f>T131+T270+T276</f>
        <v>393.30600000000004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T130" s="18" t="s">
        <v>72</v>
      </c>
      <c r="AU130" s="18" t="s">
        <v>91</v>
      </c>
      <c r="BK130" s="153">
        <f>BK131+BK270+BK276</f>
        <v>0</v>
      </c>
    </row>
    <row r="131" s="12" customFormat="1" ht="25.92" customHeight="1">
      <c r="A131" s="12"/>
      <c r="B131" s="154"/>
      <c r="C131" s="12"/>
      <c r="D131" s="155" t="s">
        <v>72</v>
      </c>
      <c r="E131" s="156" t="s">
        <v>119</v>
      </c>
      <c r="F131" s="156" t="s">
        <v>120</v>
      </c>
      <c r="G131" s="12"/>
      <c r="H131" s="12"/>
      <c r="I131" s="157"/>
      <c r="J131" s="158">
        <f>BK131</f>
        <v>0</v>
      </c>
      <c r="K131" s="12"/>
      <c r="L131" s="154"/>
      <c r="M131" s="159"/>
      <c r="N131" s="160"/>
      <c r="O131" s="160"/>
      <c r="P131" s="161">
        <f>P132+P182+P190+P201+P213+P220+P237+P258+P268</f>
        <v>0</v>
      </c>
      <c r="Q131" s="160"/>
      <c r="R131" s="161">
        <f>R132+R182+R190+R201+R213+R220+R237+R258+R268</f>
        <v>718.47618745999989</v>
      </c>
      <c r="S131" s="160"/>
      <c r="T131" s="162">
        <f>T132+T182+T190+T201+T213+T220+T237+T258+T268</f>
        <v>393.30600000000004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155" t="s">
        <v>81</v>
      </c>
      <c r="AT131" s="163" t="s">
        <v>72</v>
      </c>
      <c r="AU131" s="163" t="s">
        <v>73</v>
      </c>
      <c r="AY131" s="155" t="s">
        <v>121</v>
      </c>
      <c r="BK131" s="164">
        <f>BK132+BK182+BK190+BK201+BK213+BK220+BK237+BK258+BK268</f>
        <v>0</v>
      </c>
    </row>
    <row r="132" s="12" customFormat="1" ht="22.8" customHeight="1">
      <c r="A132" s="12"/>
      <c r="B132" s="154"/>
      <c r="C132" s="12"/>
      <c r="D132" s="155" t="s">
        <v>72</v>
      </c>
      <c r="E132" s="165" t="s">
        <v>81</v>
      </c>
      <c r="F132" s="165" t="s">
        <v>122</v>
      </c>
      <c r="G132" s="12"/>
      <c r="H132" s="12"/>
      <c r="I132" s="157"/>
      <c r="J132" s="166">
        <f>BK132</f>
        <v>0</v>
      </c>
      <c r="K132" s="12"/>
      <c r="L132" s="154"/>
      <c r="M132" s="159"/>
      <c r="N132" s="160"/>
      <c r="O132" s="160"/>
      <c r="P132" s="161">
        <f>SUM(P133:P181)</f>
        <v>0</v>
      </c>
      <c r="Q132" s="160"/>
      <c r="R132" s="161">
        <f>SUM(R133:R181)</f>
        <v>0</v>
      </c>
      <c r="S132" s="160"/>
      <c r="T132" s="162">
        <f>SUM(T133:T181)</f>
        <v>393.30600000000004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155" t="s">
        <v>81</v>
      </c>
      <c r="AT132" s="163" t="s">
        <v>72</v>
      </c>
      <c r="AU132" s="163" t="s">
        <v>81</v>
      </c>
      <c r="AY132" s="155" t="s">
        <v>121</v>
      </c>
      <c r="BK132" s="164">
        <f>SUM(BK133:BK181)</f>
        <v>0</v>
      </c>
    </row>
    <row r="133" s="2" customFormat="1" ht="33" customHeight="1">
      <c r="A133" s="37"/>
      <c r="B133" s="167"/>
      <c r="C133" s="168" t="s">
        <v>81</v>
      </c>
      <c r="D133" s="168" t="s">
        <v>123</v>
      </c>
      <c r="E133" s="169" t="s">
        <v>124</v>
      </c>
      <c r="F133" s="170" t="s">
        <v>125</v>
      </c>
      <c r="G133" s="171" t="s">
        <v>126</v>
      </c>
      <c r="H133" s="172">
        <v>443</v>
      </c>
      <c r="I133" s="173"/>
      <c r="J133" s="174">
        <f>ROUND(I133*H133,2)</f>
        <v>0</v>
      </c>
      <c r="K133" s="175"/>
      <c r="L133" s="38"/>
      <c r="M133" s="176" t="s">
        <v>1</v>
      </c>
      <c r="N133" s="177" t="s">
        <v>38</v>
      </c>
      <c r="O133" s="76"/>
      <c r="P133" s="178">
        <f>O133*H133</f>
        <v>0</v>
      </c>
      <c r="Q133" s="178">
        <v>0</v>
      </c>
      <c r="R133" s="178">
        <f>Q133*H133</f>
        <v>0</v>
      </c>
      <c r="S133" s="178">
        <v>0.255</v>
      </c>
      <c r="T133" s="179">
        <f>S133*H133</f>
        <v>112.965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180" t="s">
        <v>127</v>
      </c>
      <c r="AT133" s="180" t="s">
        <v>123</v>
      </c>
      <c r="AU133" s="180" t="s">
        <v>83</v>
      </c>
      <c r="AY133" s="18" t="s">
        <v>121</v>
      </c>
      <c r="BE133" s="181">
        <f>IF(N133="základní",J133,0)</f>
        <v>0</v>
      </c>
      <c r="BF133" s="181">
        <f>IF(N133="snížená",J133,0)</f>
        <v>0</v>
      </c>
      <c r="BG133" s="181">
        <f>IF(N133="zákl. přenesená",J133,0)</f>
        <v>0</v>
      </c>
      <c r="BH133" s="181">
        <f>IF(N133="sníž. přenesená",J133,0)</f>
        <v>0</v>
      </c>
      <c r="BI133" s="181">
        <f>IF(N133="nulová",J133,0)</f>
        <v>0</v>
      </c>
      <c r="BJ133" s="18" t="s">
        <v>81</v>
      </c>
      <c r="BK133" s="181">
        <f>ROUND(I133*H133,2)</f>
        <v>0</v>
      </c>
      <c r="BL133" s="18" t="s">
        <v>127</v>
      </c>
      <c r="BM133" s="180" t="s">
        <v>128</v>
      </c>
    </row>
    <row r="134" s="2" customFormat="1" ht="33" customHeight="1">
      <c r="A134" s="37"/>
      <c r="B134" s="167"/>
      <c r="C134" s="168" t="s">
        <v>83</v>
      </c>
      <c r="D134" s="168" t="s">
        <v>123</v>
      </c>
      <c r="E134" s="169" t="s">
        <v>129</v>
      </c>
      <c r="F134" s="170" t="s">
        <v>130</v>
      </c>
      <c r="G134" s="171" t="s">
        <v>126</v>
      </c>
      <c r="H134" s="172">
        <v>93</v>
      </c>
      <c r="I134" s="173"/>
      <c r="J134" s="174">
        <f>ROUND(I134*H134,2)</f>
        <v>0</v>
      </c>
      <c r="K134" s="175"/>
      <c r="L134" s="38"/>
      <c r="M134" s="176" t="s">
        <v>1</v>
      </c>
      <c r="N134" s="177" t="s">
        <v>38</v>
      </c>
      <c r="O134" s="76"/>
      <c r="P134" s="178">
        <f>O134*H134</f>
        <v>0</v>
      </c>
      <c r="Q134" s="178">
        <v>0</v>
      </c>
      <c r="R134" s="178">
        <f>Q134*H134</f>
        <v>0</v>
      </c>
      <c r="S134" s="178">
        <v>0.41699999999999998</v>
      </c>
      <c r="T134" s="179">
        <f>S134*H134</f>
        <v>38.780999999999999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180" t="s">
        <v>127</v>
      </c>
      <c r="AT134" s="180" t="s">
        <v>123</v>
      </c>
      <c r="AU134" s="180" t="s">
        <v>83</v>
      </c>
      <c r="AY134" s="18" t="s">
        <v>121</v>
      </c>
      <c r="BE134" s="181">
        <f>IF(N134="základní",J134,0)</f>
        <v>0</v>
      </c>
      <c r="BF134" s="181">
        <f>IF(N134="snížená",J134,0)</f>
        <v>0</v>
      </c>
      <c r="BG134" s="181">
        <f>IF(N134="zákl. přenesená",J134,0)</f>
        <v>0</v>
      </c>
      <c r="BH134" s="181">
        <f>IF(N134="sníž. přenesená",J134,0)</f>
        <v>0</v>
      </c>
      <c r="BI134" s="181">
        <f>IF(N134="nulová",J134,0)</f>
        <v>0</v>
      </c>
      <c r="BJ134" s="18" t="s">
        <v>81</v>
      </c>
      <c r="BK134" s="181">
        <f>ROUND(I134*H134,2)</f>
        <v>0</v>
      </c>
      <c r="BL134" s="18" t="s">
        <v>127</v>
      </c>
      <c r="BM134" s="180" t="s">
        <v>131</v>
      </c>
    </row>
    <row r="135" s="2" customFormat="1" ht="24.15" customHeight="1">
      <c r="A135" s="37"/>
      <c r="B135" s="167"/>
      <c r="C135" s="168" t="s">
        <v>132</v>
      </c>
      <c r="D135" s="168" t="s">
        <v>123</v>
      </c>
      <c r="E135" s="169" t="s">
        <v>133</v>
      </c>
      <c r="F135" s="170" t="s">
        <v>134</v>
      </c>
      <c r="G135" s="171" t="s">
        <v>126</v>
      </c>
      <c r="H135" s="172">
        <v>536</v>
      </c>
      <c r="I135" s="173"/>
      <c r="J135" s="174">
        <f>ROUND(I135*H135,2)</f>
        <v>0</v>
      </c>
      <c r="K135" s="175"/>
      <c r="L135" s="38"/>
      <c r="M135" s="176" t="s">
        <v>1</v>
      </c>
      <c r="N135" s="177" t="s">
        <v>38</v>
      </c>
      <c r="O135" s="76"/>
      <c r="P135" s="178">
        <f>O135*H135</f>
        <v>0</v>
      </c>
      <c r="Q135" s="178">
        <v>0</v>
      </c>
      <c r="R135" s="178">
        <f>Q135*H135</f>
        <v>0</v>
      </c>
      <c r="S135" s="178">
        <v>0.28999999999999998</v>
      </c>
      <c r="T135" s="179">
        <f>S135*H135</f>
        <v>155.44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180" t="s">
        <v>127</v>
      </c>
      <c r="AT135" s="180" t="s">
        <v>123</v>
      </c>
      <c r="AU135" s="180" t="s">
        <v>83</v>
      </c>
      <c r="AY135" s="18" t="s">
        <v>121</v>
      </c>
      <c r="BE135" s="181">
        <f>IF(N135="základní",J135,0)</f>
        <v>0</v>
      </c>
      <c r="BF135" s="181">
        <f>IF(N135="snížená",J135,0)</f>
        <v>0</v>
      </c>
      <c r="BG135" s="181">
        <f>IF(N135="zákl. přenesená",J135,0)</f>
        <v>0</v>
      </c>
      <c r="BH135" s="181">
        <f>IF(N135="sníž. přenesená",J135,0)</f>
        <v>0</v>
      </c>
      <c r="BI135" s="181">
        <f>IF(N135="nulová",J135,0)</f>
        <v>0</v>
      </c>
      <c r="BJ135" s="18" t="s">
        <v>81</v>
      </c>
      <c r="BK135" s="181">
        <f>ROUND(I135*H135,2)</f>
        <v>0</v>
      </c>
      <c r="BL135" s="18" t="s">
        <v>127</v>
      </c>
      <c r="BM135" s="180" t="s">
        <v>135</v>
      </c>
    </row>
    <row r="136" s="13" customFormat="1">
      <c r="A136" s="13"/>
      <c r="B136" s="182"/>
      <c r="C136" s="13"/>
      <c r="D136" s="183" t="s">
        <v>136</v>
      </c>
      <c r="E136" s="184" t="s">
        <v>1</v>
      </c>
      <c r="F136" s="185" t="s">
        <v>137</v>
      </c>
      <c r="G136" s="13"/>
      <c r="H136" s="184" t="s">
        <v>1</v>
      </c>
      <c r="I136" s="186"/>
      <c r="J136" s="13"/>
      <c r="K136" s="13"/>
      <c r="L136" s="182"/>
      <c r="M136" s="187"/>
      <c r="N136" s="188"/>
      <c r="O136" s="188"/>
      <c r="P136" s="188"/>
      <c r="Q136" s="188"/>
      <c r="R136" s="188"/>
      <c r="S136" s="188"/>
      <c r="T136" s="189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184" t="s">
        <v>136</v>
      </c>
      <c r="AU136" s="184" t="s">
        <v>83</v>
      </c>
      <c r="AV136" s="13" t="s">
        <v>81</v>
      </c>
      <c r="AW136" s="13" t="s">
        <v>30</v>
      </c>
      <c r="AX136" s="13" t="s">
        <v>73</v>
      </c>
      <c r="AY136" s="184" t="s">
        <v>121</v>
      </c>
    </row>
    <row r="137" s="14" customFormat="1">
      <c r="A137" s="14"/>
      <c r="B137" s="190"/>
      <c r="C137" s="14"/>
      <c r="D137" s="183" t="s">
        <v>136</v>
      </c>
      <c r="E137" s="191" t="s">
        <v>1</v>
      </c>
      <c r="F137" s="192" t="s">
        <v>138</v>
      </c>
      <c r="G137" s="14"/>
      <c r="H137" s="193">
        <v>443</v>
      </c>
      <c r="I137" s="194"/>
      <c r="J137" s="14"/>
      <c r="K137" s="14"/>
      <c r="L137" s="190"/>
      <c r="M137" s="195"/>
      <c r="N137" s="196"/>
      <c r="O137" s="196"/>
      <c r="P137" s="196"/>
      <c r="Q137" s="196"/>
      <c r="R137" s="196"/>
      <c r="S137" s="196"/>
      <c r="T137" s="197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191" t="s">
        <v>136</v>
      </c>
      <c r="AU137" s="191" t="s">
        <v>83</v>
      </c>
      <c r="AV137" s="14" t="s">
        <v>83</v>
      </c>
      <c r="AW137" s="14" t="s">
        <v>30</v>
      </c>
      <c r="AX137" s="14" t="s">
        <v>73</v>
      </c>
      <c r="AY137" s="191" t="s">
        <v>121</v>
      </c>
    </row>
    <row r="138" s="13" customFormat="1">
      <c r="A138" s="13"/>
      <c r="B138" s="182"/>
      <c r="C138" s="13"/>
      <c r="D138" s="183" t="s">
        <v>136</v>
      </c>
      <c r="E138" s="184" t="s">
        <v>1</v>
      </c>
      <c r="F138" s="185" t="s">
        <v>139</v>
      </c>
      <c r="G138" s="13"/>
      <c r="H138" s="184" t="s">
        <v>1</v>
      </c>
      <c r="I138" s="186"/>
      <c r="J138" s="13"/>
      <c r="K138" s="13"/>
      <c r="L138" s="182"/>
      <c r="M138" s="187"/>
      <c r="N138" s="188"/>
      <c r="O138" s="188"/>
      <c r="P138" s="188"/>
      <c r="Q138" s="188"/>
      <c r="R138" s="188"/>
      <c r="S138" s="188"/>
      <c r="T138" s="189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184" t="s">
        <v>136</v>
      </c>
      <c r="AU138" s="184" t="s">
        <v>83</v>
      </c>
      <c r="AV138" s="13" t="s">
        <v>81</v>
      </c>
      <c r="AW138" s="13" t="s">
        <v>30</v>
      </c>
      <c r="AX138" s="13" t="s">
        <v>73</v>
      </c>
      <c r="AY138" s="184" t="s">
        <v>121</v>
      </c>
    </row>
    <row r="139" s="14" customFormat="1">
      <c r="A139" s="14"/>
      <c r="B139" s="190"/>
      <c r="C139" s="14"/>
      <c r="D139" s="183" t="s">
        <v>136</v>
      </c>
      <c r="E139" s="191" t="s">
        <v>1</v>
      </c>
      <c r="F139" s="192" t="s">
        <v>140</v>
      </c>
      <c r="G139" s="14"/>
      <c r="H139" s="193">
        <v>93</v>
      </c>
      <c r="I139" s="194"/>
      <c r="J139" s="14"/>
      <c r="K139" s="14"/>
      <c r="L139" s="190"/>
      <c r="M139" s="195"/>
      <c r="N139" s="196"/>
      <c r="O139" s="196"/>
      <c r="P139" s="196"/>
      <c r="Q139" s="196"/>
      <c r="R139" s="196"/>
      <c r="S139" s="196"/>
      <c r="T139" s="197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191" t="s">
        <v>136</v>
      </c>
      <c r="AU139" s="191" t="s">
        <v>83</v>
      </c>
      <c r="AV139" s="14" t="s">
        <v>83</v>
      </c>
      <c r="AW139" s="14" t="s">
        <v>30</v>
      </c>
      <c r="AX139" s="14" t="s">
        <v>73</v>
      </c>
      <c r="AY139" s="191" t="s">
        <v>121</v>
      </c>
    </row>
    <row r="140" s="15" customFormat="1">
      <c r="A140" s="15"/>
      <c r="B140" s="198"/>
      <c r="C140" s="15"/>
      <c r="D140" s="183" t="s">
        <v>136</v>
      </c>
      <c r="E140" s="199" t="s">
        <v>1</v>
      </c>
      <c r="F140" s="200" t="s">
        <v>141</v>
      </c>
      <c r="G140" s="15"/>
      <c r="H140" s="201">
        <v>536</v>
      </c>
      <c r="I140" s="202"/>
      <c r="J140" s="15"/>
      <c r="K140" s="15"/>
      <c r="L140" s="198"/>
      <c r="M140" s="203"/>
      <c r="N140" s="204"/>
      <c r="O140" s="204"/>
      <c r="P140" s="204"/>
      <c r="Q140" s="204"/>
      <c r="R140" s="204"/>
      <c r="S140" s="204"/>
      <c r="T140" s="205"/>
      <c r="U140" s="15"/>
      <c r="V140" s="15"/>
      <c r="W140" s="15"/>
      <c r="X140" s="15"/>
      <c r="Y140" s="15"/>
      <c r="Z140" s="15"/>
      <c r="AA140" s="15"/>
      <c r="AB140" s="15"/>
      <c r="AC140" s="15"/>
      <c r="AD140" s="15"/>
      <c r="AE140" s="15"/>
      <c r="AT140" s="199" t="s">
        <v>136</v>
      </c>
      <c r="AU140" s="199" t="s">
        <v>83</v>
      </c>
      <c r="AV140" s="15" t="s">
        <v>127</v>
      </c>
      <c r="AW140" s="15" t="s">
        <v>30</v>
      </c>
      <c r="AX140" s="15" t="s">
        <v>81</v>
      </c>
      <c r="AY140" s="199" t="s">
        <v>121</v>
      </c>
    </row>
    <row r="141" s="2" customFormat="1" ht="24.15" customHeight="1">
      <c r="A141" s="37"/>
      <c r="B141" s="167"/>
      <c r="C141" s="168" t="s">
        <v>127</v>
      </c>
      <c r="D141" s="168" t="s">
        <v>123</v>
      </c>
      <c r="E141" s="169" t="s">
        <v>142</v>
      </c>
      <c r="F141" s="170" t="s">
        <v>143</v>
      </c>
      <c r="G141" s="171" t="s">
        <v>126</v>
      </c>
      <c r="H141" s="172">
        <v>46</v>
      </c>
      <c r="I141" s="173"/>
      <c r="J141" s="174">
        <f>ROUND(I141*H141,2)</f>
        <v>0</v>
      </c>
      <c r="K141" s="175"/>
      <c r="L141" s="38"/>
      <c r="M141" s="176" t="s">
        <v>1</v>
      </c>
      <c r="N141" s="177" t="s">
        <v>38</v>
      </c>
      <c r="O141" s="76"/>
      <c r="P141" s="178">
        <f>O141*H141</f>
        <v>0</v>
      </c>
      <c r="Q141" s="178">
        <v>0</v>
      </c>
      <c r="R141" s="178">
        <f>Q141*H141</f>
        <v>0</v>
      </c>
      <c r="S141" s="178">
        <v>0.44</v>
      </c>
      <c r="T141" s="179">
        <f>S141*H141</f>
        <v>20.239999999999998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180" t="s">
        <v>127</v>
      </c>
      <c r="AT141" s="180" t="s">
        <v>123</v>
      </c>
      <c r="AU141" s="180" t="s">
        <v>83</v>
      </c>
      <c r="AY141" s="18" t="s">
        <v>121</v>
      </c>
      <c r="BE141" s="181">
        <f>IF(N141="základní",J141,0)</f>
        <v>0</v>
      </c>
      <c r="BF141" s="181">
        <f>IF(N141="snížená",J141,0)</f>
        <v>0</v>
      </c>
      <c r="BG141" s="181">
        <f>IF(N141="zákl. přenesená",J141,0)</f>
        <v>0</v>
      </c>
      <c r="BH141" s="181">
        <f>IF(N141="sníž. přenesená",J141,0)</f>
        <v>0</v>
      </c>
      <c r="BI141" s="181">
        <f>IF(N141="nulová",J141,0)</f>
        <v>0</v>
      </c>
      <c r="BJ141" s="18" t="s">
        <v>81</v>
      </c>
      <c r="BK141" s="181">
        <f>ROUND(I141*H141,2)</f>
        <v>0</v>
      </c>
      <c r="BL141" s="18" t="s">
        <v>127</v>
      </c>
      <c r="BM141" s="180" t="s">
        <v>144</v>
      </c>
    </row>
    <row r="142" s="13" customFormat="1">
      <c r="A142" s="13"/>
      <c r="B142" s="182"/>
      <c r="C142" s="13"/>
      <c r="D142" s="183" t="s">
        <v>136</v>
      </c>
      <c r="E142" s="184" t="s">
        <v>1</v>
      </c>
      <c r="F142" s="185" t="s">
        <v>145</v>
      </c>
      <c r="G142" s="13"/>
      <c r="H142" s="184" t="s">
        <v>1</v>
      </c>
      <c r="I142" s="186"/>
      <c r="J142" s="13"/>
      <c r="K142" s="13"/>
      <c r="L142" s="182"/>
      <c r="M142" s="187"/>
      <c r="N142" s="188"/>
      <c r="O142" s="188"/>
      <c r="P142" s="188"/>
      <c r="Q142" s="188"/>
      <c r="R142" s="188"/>
      <c r="S142" s="188"/>
      <c r="T142" s="189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184" t="s">
        <v>136</v>
      </c>
      <c r="AU142" s="184" t="s">
        <v>83</v>
      </c>
      <c r="AV142" s="13" t="s">
        <v>81</v>
      </c>
      <c r="AW142" s="13" t="s">
        <v>30</v>
      </c>
      <c r="AX142" s="13" t="s">
        <v>73</v>
      </c>
      <c r="AY142" s="184" t="s">
        <v>121</v>
      </c>
    </row>
    <row r="143" s="14" customFormat="1">
      <c r="A143" s="14"/>
      <c r="B143" s="190"/>
      <c r="C143" s="14"/>
      <c r="D143" s="183" t="s">
        <v>136</v>
      </c>
      <c r="E143" s="191" t="s">
        <v>1</v>
      </c>
      <c r="F143" s="192" t="s">
        <v>146</v>
      </c>
      <c r="G143" s="14"/>
      <c r="H143" s="193">
        <v>46</v>
      </c>
      <c r="I143" s="194"/>
      <c r="J143" s="14"/>
      <c r="K143" s="14"/>
      <c r="L143" s="190"/>
      <c r="M143" s="195"/>
      <c r="N143" s="196"/>
      <c r="O143" s="196"/>
      <c r="P143" s="196"/>
      <c r="Q143" s="196"/>
      <c r="R143" s="196"/>
      <c r="S143" s="196"/>
      <c r="T143" s="197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191" t="s">
        <v>136</v>
      </c>
      <c r="AU143" s="191" t="s">
        <v>83</v>
      </c>
      <c r="AV143" s="14" t="s">
        <v>83</v>
      </c>
      <c r="AW143" s="14" t="s">
        <v>30</v>
      </c>
      <c r="AX143" s="14" t="s">
        <v>81</v>
      </c>
      <c r="AY143" s="191" t="s">
        <v>121</v>
      </c>
    </row>
    <row r="144" s="2" customFormat="1" ht="24.15" customHeight="1">
      <c r="A144" s="37"/>
      <c r="B144" s="167"/>
      <c r="C144" s="168" t="s">
        <v>147</v>
      </c>
      <c r="D144" s="168" t="s">
        <v>123</v>
      </c>
      <c r="E144" s="169" t="s">
        <v>148</v>
      </c>
      <c r="F144" s="170" t="s">
        <v>149</v>
      </c>
      <c r="G144" s="171" t="s">
        <v>126</v>
      </c>
      <c r="H144" s="172">
        <v>46</v>
      </c>
      <c r="I144" s="173"/>
      <c r="J144" s="174">
        <f>ROUND(I144*H144,2)</f>
        <v>0</v>
      </c>
      <c r="K144" s="175"/>
      <c r="L144" s="38"/>
      <c r="M144" s="176" t="s">
        <v>1</v>
      </c>
      <c r="N144" s="177" t="s">
        <v>38</v>
      </c>
      <c r="O144" s="76"/>
      <c r="P144" s="178">
        <f>O144*H144</f>
        <v>0</v>
      </c>
      <c r="Q144" s="178">
        <v>0</v>
      </c>
      <c r="R144" s="178">
        <f>Q144*H144</f>
        <v>0</v>
      </c>
      <c r="S144" s="178">
        <v>0.22</v>
      </c>
      <c r="T144" s="179">
        <f>S144*H144</f>
        <v>10.119999999999999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180" t="s">
        <v>127</v>
      </c>
      <c r="AT144" s="180" t="s">
        <v>123</v>
      </c>
      <c r="AU144" s="180" t="s">
        <v>83</v>
      </c>
      <c r="AY144" s="18" t="s">
        <v>121</v>
      </c>
      <c r="BE144" s="181">
        <f>IF(N144="základní",J144,0)</f>
        <v>0</v>
      </c>
      <c r="BF144" s="181">
        <f>IF(N144="snížená",J144,0)</f>
        <v>0</v>
      </c>
      <c r="BG144" s="181">
        <f>IF(N144="zákl. přenesená",J144,0)</f>
        <v>0</v>
      </c>
      <c r="BH144" s="181">
        <f>IF(N144="sníž. přenesená",J144,0)</f>
        <v>0</v>
      </c>
      <c r="BI144" s="181">
        <f>IF(N144="nulová",J144,0)</f>
        <v>0</v>
      </c>
      <c r="BJ144" s="18" t="s">
        <v>81</v>
      </c>
      <c r="BK144" s="181">
        <f>ROUND(I144*H144,2)</f>
        <v>0</v>
      </c>
      <c r="BL144" s="18" t="s">
        <v>127</v>
      </c>
      <c r="BM144" s="180" t="s">
        <v>150</v>
      </c>
    </row>
    <row r="145" s="2" customFormat="1" ht="16.5" customHeight="1">
      <c r="A145" s="37"/>
      <c r="B145" s="167"/>
      <c r="C145" s="168" t="s">
        <v>151</v>
      </c>
      <c r="D145" s="168" t="s">
        <v>123</v>
      </c>
      <c r="E145" s="169" t="s">
        <v>152</v>
      </c>
      <c r="F145" s="170" t="s">
        <v>153</v>
      </c>
      <c r="G145" s="171" t="s">
        <v>154</v>
      </c>
      <c r="H145" s="172">
        <v>72</v>
      </c>
      <c r="I145" s="173"/>
      <c r="J145" s="174">
        <f>ROUND(I145*H145,2)</f>
        <v>0</v>
      </c>
      <c r="K145" s="175"/>
      <c r="L145" s="38"/>
      <c r="M145" s="176" t="s">
        <v>1</v>
      </c>
      <c r="N145" s="177" t="s">
        <v>38</v>
      </c>
      <c r="O145" s="76"/>
      <c r="P145" s="178">
        <f>O145*H145</f>
        <v>0</v>
      </c>
      <c r="Q145" s="178">
        <v>0</v>
      </c>
      <c r="R145" s="178">
        <f>Q145*H145</f>
        <v>0</v>
      </c>
      <c r="S145" s="178">
        <v>0.20499999999999999</v>
      </c>
      <c r="T145" s="179">
        <f>S145*H145</f>
        <v>14.76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180" t="s">
        <v>127</v>
      </c>
      <c r="AT145" s="180" t="s">
        <v>123</v>
      </c>
      <c r="AU145" s="180" t="s">
        <v>83</v>
      </c>
      <c r="AY145" s="18" t="s">
        <v>121</v>
      </c>
      <c r="BE145" s="181">
        <f>IF(N145="základní",J145,0)</f>
        <v>0</v>
      </c>
      <c r="BF145" s="181">
        <f>IF(N145="snížená",J145,0)</f>
        <v>0</v>
      </c>
      <c r="BG145" s="181">
        <f>IF(N145="zákl. přenesená",J145,0)</f>
        <v>0</v>
      </c>
      <c r="BH145" s="181">
        <f>IF(N145="sníž. přenesená",J145,0)</f>
        <v>0</v>
      </c>
      <c r="BI145" s="181">
        <f>IF(N145="nulová",J145,0)</f>
        <v>0</v>
      </c>
      <c r="BJ145" s="18" t="s">
        <v>81</v>
      </c>
      <c r="BK145" s="181">
        <f>ROUND(I145*H145,2)</f>
        <v>0</v>
      </c>
      <c r="BL145" s="18" t="s">
        <v>127</v>
      </c>
      <c r="BM145" s="180" t="s">
        <v>155</v>
      </c>
    </row>
    <row r="146" s="2" customFormat="1" ht="24.15" customHeight="1">
      <c r="A146" s="37"/>
      <c r="B146" s="167"/>
      <c r="C146" s="168" t="s">
        <v>156</v>
      </c>
      <c r="D146" s="168" t="s">
        <v>123</v>
      </c>
      <c r="E146" s="169" t="s">
        <v>157</v>
      </c>
      <c r="F146" s="170" t="s">
        <v>158</v>
      </c>
      <c r="G146" s="171" t="s">
        <v>154</v>
      </c>
      <c r="H146" s="172">
        <v>328</v>
      </c>
      <c r="I146" s="173"/>
      <c r="J146" s="174">
        <f>ROUND(I146*H146,2)</f>
        <v>0</v>
      </c>
      <c r="K146" s="175"/>
      <c r="L146" s="38"/>
      <c r="M146" s="176" t="s">
        <v>1</v>
      </c>
      <c r="N146" s="177" t="s">
        <v>38</v>
      </c>
      <c r="O146" s="76"/>
      <c r="P146" s="178">
        <f>O146*H146</f>
        <v>0</v>
      </c>
      <c r="Q146" s="178">
        <v>0</v>
      </c>
      <c r="R146" s="178">
        <f>Q146*H146</f>
        <v>0</v>
      </c>
      <c r="S146" s="178">
        <v>0.125</v>
      </c>
      <c r="T146" s="179">
        <f>S146*H146</f>
        <v>41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180" t="s">
        <v>127</v>
      </c>
      <c r="AT146" s="180" t="s">
        <v>123</v>
      </c>
      <c r="AU146" s="180" t="s">
        <v>83</v>
      </c>
      <c r="AY146" s="18" t="s">
        <v>121</v>
      </c>
      <c r="BE146" s="181">
        <f>IF(N146="základní",J146,0)</f>
        <v>0</v>
      </c>
      <c r="BF146" s="181">
        <f>IF(N146="snížená",J146,0)</f>
        <v>0</v>
      </c>
      <c r="BG146" s="181">
        <f>IF(N146="zákl. přenesená",J146,0)</f>
        <v>0</v>
      </c>
      <c r="BH146" s="181">
        <f>IF(N146="sníž. přenesená",J146,0)</f>
        <v>0</v>
      </c>
      <c r="BI146" s="181">
        <f>IF(N146="nulová",J146,0)</f>
        <v>0</v>
      </c>
      <c r="BJ146" s="18" t="s">
        <v>81</v>
      </c>
      <c r="BK146" s="181">
        <f>ROUND(I146*H146,2)</f>
        <v>0</v>
      </c>
      <c r="BL146" s="18" t="s">
        <v>127</v>
      </c>
      <c r="BM146" s="180" t="s">
        <v>159</v>
      </c>
    </row>
    <row r="147" s="14" customFormat="1">
      <c r="A147" s="14"/>
      <c r="B147" s="190"/>
      <c r="C147" s="14"/>
      <c r="D147" s="183" t="s">
        <v>136</v>
      </c>
      <c r="E147" s="191" t="s">
        <v>1</v>
      </c>
      <c r="F147" s="192" t="s">
        <v>160</v>
      </c>
      <c r="G147" s="14"/>
      <c r="H147" s="193">
        <v>328</v>
      </c>
      <c r="I147" s="194"/>
      <c r="J147" s="14"/>
      <c r="K147" s="14"/>
      <c r="L147" s="190"/>
      <c r="M147" s="195"/>
      <c r="N147" s="196"/>
      <c r="O147" s="196"/>
      <c r="P147" s="196"/>
      <c r="Q147" s="196"/>
      <c r="R147" s="196"/>
      <c r="S147" s="196"/>
      <c r="T147" s="197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191" t="s">
        <v>136</v>
      </c>
      <c r="AU147" s="191" t="s">
        <v>83</v>
      </c>
      <c r="AV147" s="14" t="s">
        <v>83</v>
      </c>
      <c r="AW147" s="14" t="s">
        <v>30</v>
      </c>
      <c r="AX147" s="14" t="s">
        <v>81</v>
      </c>
      <c r="AY147" s="191" t="s">
        <v>121</v>
      </c>
    </row>
    <row r="148" s="2" customFormat="1" ht="37.8" customHeight="1">
      <c r="A148" s="37"/>
      <c r="B148" s="167"/>
      <c r="C148" s="168" t="s">
        <v>161</v>
      </c>
      <c r="D148" s="168" t="s">
        <v>123</v>
      </c>
      <c r="E148" s="169" t="s">
        <v>162</v>
      </c>
      <c r="F148" s="170" t="s">
        <v>163</v>
      </c>
      <c r="G148" s="171" t="s">
        <v>164</v>
      </c>
      <c r="H148" s="172">
        <v>24</v>
      </c>
      <c r="I148" s="173"/>
      <c r="J148" s="174">
        <f>ROUND(I148*H148,2)</f>
        <v>0</v>
      </c>
      <c r="K148" s="175"/>
      <c r="L148" s="38"/>
      <c r="M148" s="176" t="s">
        <v>1</v>
      </c>
      <c r="N148" s="177" t="s">
        <v>38</v>
      </c>
      <c r="O148" s="76"/>
      <c r="P148" s="178">
        <f>O148*H148</f>
        <v>0</v>
      </c>
      <c r="Q148" s="178">
        <v>0</v>
      </c>
      <c r="R148" s="178">
        <f>Q148*H148</f>
        <v>0</v>
      </c>
      <c r="S148" s="178">
        <v>0</v>
      </c>
      <c r="T148" s="179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180" t="s">
        <v>127</v>
      </c>
      <c r="AT148" s="180" t="s">
        <v>123</v>
      </c>
      <c r="AU148" s="180" t="s">
        <v>83</v>
      </c>
      <c r="AY148" s="18" t="s">
        <v>121</v>
      </c>
      <c r="BE148" s="181">
        <f>IF(N148="základní",J148,0)</f>
        <v>0</v>
      </c>
      <c r="BF148" s="181">
        <f>IF(N148="snížená",J148,0)</f>
        <v>0</v>
      </c>
      <c r="BG148" s="181">
        <f>IF(N148="zákl. přenesená",J148,0)</f>
        <v>0</v>
      </c>
      <c r="BH148" s="181">
        <f>IF(N148="sníž. přenesená",J148,0)</f>
        <v>0</v>
      </c>
      <c r="BI148" s="181">
        <f>IF(N148="nulová",J148,0)</f>
        <v>0</v>
      </c>
      <c r="BJ148" s="18" t="s">
        <v>81</v>
      </c>
      <c r="BK148" s="181">
        <f>ROUND(I148*H148,2)</f>
        <v>0</v>
      </c>
      <c r="BL148" s="18" t="s">
        <v>127</v>
      </c>
      <c r="BM148" s="180" t="s">
        <v>165</v>
      </c>
    </row>
    <row r="149" s="2" customFormat="1" ht="33" customHeight="1">
      <c r="A149" s="37"/>
      <c r="B149" s="167"/>
      <c r="C149" s="168" t="s">
        <v>166</v>
      </c>
      <c r="D149" s="168" t="s">
        <v>123</v>
      </c>
      <c r="E149" s="169" t="s">
        <v>167</v>
      </c>
      <c r="F149" s="170" t="s">
        <v>168</v>
      </c>
      <c r="G149" s="171" t="s">
        <v>164</v>
      </c>
      <c r="H149" s="172">
        <v>38</v>
      </c>
      <c r="I149" s="173"/>
      <c r="J149" s="174">
        <f>ROUND(I149*H149,2)</f>
        <v>0</v>
      </c>
      <c r="K149" s="175"/>
      <c r="L149" s="38"/>
      <c r="M149" s="176" t="s">
        <v>1</v>
      </c>
      <c r="N149" s="177" t="s">
        <v>38</v>
      </c>
      <c r="O149" s="76"/>
      <c r="P149" s="178">
        <f>O149*H149</f>
        <v>0</v>
      </c>
      <c r="Q149" s="178">
        <v>0</v>
      </c>
      <c r="R149" s="178">
        <f>Q149*H149</f>
        <v>0</v>
      </c>
      <c r="S149" s="178">
        <v>0</v>
      </c>
      <c r="T149" s="179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180" t="s">
        <v>127</v>
      </c>
      <c r="AT149" s="180" t="s">
        <v>123</v>
      </c>
      <c r="AU149" s="180" t="s">
        <v>83</v>
      </c>
      <c r="AY149" s="18" t="s">
        <v>121</v>
      </c>
      <c r="BE149" s="181">
        <f>IF(N149="základní",J149,0)</f>
        <v>0</v>
      </c>
      <c r="BF149" s="181">
        <f>IF(N149="snížená",J149,0)</f>
        <v>0</v>
      </c>
      <c r="BG149" s="181">
        <f>IF(N149="zákl. přenesená",J149,0)</f>
        <v>0</v>
      </c>
      <c r="BH149" s="181">
        <f>IF(N149="sníž. přenesená",J149,0)</f>
        <v>0</v>
      </c>
      <c r="BI149" s="181">
        <f>IF(N149="nulová",J149,0)</f>
        <v>0</v>
      </c>
      <c r="BJ149" s="18" t="s">
        <v>81</v>
      </c>
      <c r="BK149" s="181">
        <f>ROUND(I149*H149,2)</f>
        <v>0</v>
      </c>
      <c r="BL149" s="18" t="s">
        <v>127</v>
      </c>
      <c r="BM149" s="180" t="s">
        <v>169</v>
      </c>
    </row>
    <row r="150" s="13" customFormat="1">
      <c r="A150" s="13"/>
      <c r="B150" s="182"/>
      <c r="C150" s="13"/>
      <c r="D150" s="183" t="s">
        <v>136</v>
      </c>
      <c r="E150" s="184" t="s">
        <v>1</v>
      </c>
      <c r="F150" s="185" t="s">
        <v>170</v>
      </c>
      <c r="G150" s="13"/>
      <c r="H150" s="184" t="s">
        <v>1</v>
      </c>
      <c r="I150" s="186"/>
      <c r="J150" s="13"/>
      <c r="K150" s="13"/>
      <c r="L150" s="182"/>
      <c r="M150" s="187"/>
      <c r="N150" s="188"/>
      <c r="O150" s="188"/>
      <c r="P150" s="188"/>
      <c r="Q150" s="188"/>
      <c r="R150" s="188"/>
      <c r="S150" s="188"/>
      <c r="T150" s="189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184" t="s">
        <v>136</v>
      </c>
      <c r="AU150" s="184" t="s">
        <v>83</v>
      </c>
      <c r="AV150" s="13" t="s">
        <v>81</v>
      </c>
      <c r="AW150" s="13" t="s">
        <v>30</v>
      </c>
      <c r="AX150" s="13" t="s">
        <v>73</v>
      </c>
      <c r="AY150" s="184" t="s">
        <v>121</v>
      </c>
    </row>
    <row r="151" s="14" customFormat="1">
      <c r="A151" s="14"/>
      <c r="B151" s="190"/>
      <c r="C151" s="14"/>
      <c r="D151" s="183" t="s">
        <v>136</v>
      </c>
      <c r="E151" s="191" t="s">
        <v>1</v>
      </c>
      <c r="F151" s="192" t="s">
        <v>171</v>
      </c>
      <c r="G151" s="14"/>
      <c r="H151" s="193">
        <v>22</v>
      </c>
      <c r="I151" s="194"/>
      <c r="J151" s="14"/>
      <c r="K151" s="14"/>
      <c r="L151" s="190"/>
      <c r="M151" s="195"/>
      <c r="N151" s="196"/>
      <c r="O151" s="196"/>
      <c r="P151" s="196"/>
      <c r="Q151" s="196"/>
      <c r="R151" s="196"/>
      <c r="S151" s="196"/>
      <c r="T151" s="197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191" t="s">
        <v>136</v>
      </c>
      <c r="AU151" s="191" t="s">
        <v>83</v>
      </c>
      <c r="AV151" s="14" t="s">
        <v>83</v>
      </c>
      <c r="AW151" s="14" t="s">
        <v>30</v>
      </c>
      <c r="AX151" s="14" t="s">
        <v>73</v>
      </c>
      <c r="AY151" s="191" t="s">
        <v>121</v>
      </c>
    </row>
    <row r="152" s="13" customFormat="1">
      <c r="A152" s="13"/>
      <c r="B152" s="182"/>
      <c r="C152" s="13"/>
      <c r="D152" s="183" t="s">
        <v>136</v>
      </c>
      <c r="E152" s="184" t="s">
        <v>1</v>
      </c>
      <c r="F152" s="185" t="s">
        <v>172</v>
      </c>
      <c r="G152" s="13"/>
      <c r="H152" s="184" t="s">
        <v>1</v>
      </c>
      <c r="I152" s="186"/>
      <c r="J152" s="13"/>
      <c r="K152" s="13"/>
      <c r="L152" s="182"/>
      <c r="M152" s="187"/>
      <c r="N152" s="188"/>
      <c r="O152" s="188"/>
      <c r="P152" s="188"/>
      <c r="Q152" s="188"/>
      <c r="R152" s="188"/>
      <c r="S152" s="188"/>
      <c r="T152" s="189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184" t="s">
        <v>136</v>
      </c>
      <c r="AU152" s="184" t="s">
        <v>83</v>
      </c>
      <c r="AV152" s="13" t="s">
        <v>81</v>
      </c>
      <c r="AW152" s="13" t="s">
        <v>30</v>
      </c>
      <c r="AX152" s="13" t="s">
        <v>73</v>
      </c>
      <c r="AY152" s="184" t="s">
        <v>121</v>
      </c>
    </row>
    <row r="153" s="14" customFormat="1">
      <c r="A153" s="14"/>
      <c r="B153" s="190"/>
      <c r="C153" s="14"/>
      <c r="D153" s="183" t="s">
        <v>136</v>
      </c>
      <c r="E153" s="191" t="s">
        <v>1</v>
      </c>
      <c r="F153" s="192" t="s">
        <v>173</v>
      </c>
      <c r="G153" s="14"/>
      <c r="H153" s="193">
        <v>16</v>
      </c>
      <c r="I153" s="194"/>
      <c r="J153" s="14"/>
      <c r="K153" s="14"/>
      <c r="L153" s="190"/>
      <c r="M153" s="195"/>
      <c r="N153" s="196"/>
      <c r="O153" s="196"/>
      <c r="P153" s="196"/>
      <c r="Q153" s="196"/>
      <c r="R153" s="196"/>
      <c r="S153" s="196"/>
      <c r="T153" s="197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191" t="s">
        <v>136</v>
      </c>
      <c r="AU153" s="191" t="s">
        <v>83</v>
      </c>
      <c r="AV153" s="14" t="s">
        <v>83</v>
      </c>
      <c r="AW153" s="14" t="s">
        <v>30</v>
      </c>
      <c r="AX153" s="14" t="s">
        <v>73</v>
      </c>
      <c r="AY153" s="191" t="s">
        <v>121</v>
      </c>
    </row>
    <row r="154" s="15" customFormat="1">
      <c r="A154" s="15"/>
      <c r="B154" s="198"/>
      <c r="C154" s="15"/>
      <c r="D154" s="183" t="s">
        <v>136</v>
      </c>
      <c r="E154" s="199" t="s">
        <v>1</v>
      </c>
      <c r="F154" s="200" t="s">
        <v>141</v>
      </c>
      <c r="G154" s="15"/>
      <c r="H154" s="201">
        <v>38</v>
      </c>
      <c r="I154" s="202"/>
      <c r="J154" s="15"/>
      <c r="K154" s="15"/>
      <c r="L154" s="198"/>
      <c r="M154" s="203"/>
      <c r="N154" s="204"/>
      <c r="O154" s="204"/>
      <c r="P154" s="204"/>
      <c r="Q154" s="204"/>
      <c r="R154" s="204"/>
      <c r="S154" s="204"/>
      <c r="T154" s="205"/>
      <c r="U154" s="15"/>
      <c r="V154" s="15"/>
      <c r="W154" s="15"/>
      <c r="X154" s="15"/>
      <c r="Y154" s="15"/>
      <c r="Z154" s="15"/>
      <c r="AA154" s="15"/>
      <c r="AB154" s="15"/>
      <c r="AC154" s="15"/>
      <c r="AD154" s="15"/>
      <c r="AE154" s="15"/>
      <c r="AT154" s="199" t="s">
        <v>136</v>
      </c>
      <c r="AU154" s="199" t="s">
        <v>83</v>
      </c>
      <c r="AV154" s="15" t="s">
        <v>127</v>
      </c>
      <c r="AW154" s="15" t="s">
        <v>30</v>
      </c>
      <c r="AX154" s="15" t="s">
        <v>81</v>
      </c>
      <c r="AY154" s="199" t="s">
        <v>121</v>
      </c>
    </row>
    <row r="155" s="2" customFormat="1" ht="16.5" customHeight="1">
      <c r="A155" s="37"/>
      <c r="B155" s="167"/>
      <c r="C155" s="168" t="s">
        <v>174</v>
      </c>
      <c r="D155" s="168" t="s">
        <v>123</v>
      </c>
      <c r="E155" s="169" t="s">
        <v>175</v>
      </c>
      <c r="F155" s="170" t="s">
        <v>176</v>
      </c>
      <c r="G155" s="171" t="s">
        <v>177</v>
      </c>
      <c r="H155" s="172">
        <v>6</v>
      </c>
      <c r="I155" s="173"/>
      <c r="J155" s="174">
        <f>ROUND(I155*H155,2)</f>
        <v>0</v>
      </c>
      <c r="K155" s="175"/>
      <c r="L155" s="38"/>
      <c r="M155" s="176" t="s">
        <v>1</v>
      </c>
      <c r="N155" s="177" t="s">
        <v>38</v>
      </c>
      <c r="O155" s="76"/>
      <c r="P155" s="178">
        <f>O155*H155</f>
        <v>0</v>
      </c>
      <c r="Q155" s="178">
        <v>0</v>
      </c>
      <c r="R155" s="178">
        <f>Q155*H155</f>
        <v>0</v>
      </c>
      <c r="S155" s="178">
        <v>0</v>
      </c>
      <c r="T155" s="179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180" t="s">
        <v>127</v>
      </c>
      <c r="AT155" s="180" t="s">
        <v>123</v>
      </c>
      <c r="AU155" s="180" t="s">
        <v>83</v>
      </c>
      <c r="AY155" s="18" t="s">
        <v>121</v>
      </c>
      <c r="BE155" s="181">
        <f>IF(N155="základní",J155,0)</f>
        <v>0</v>
      </c>
      <c r="BF155" s="181">
        <f>IF(N155="snížená",J155,0)</f>
        <v>0</v>
      </c>
      <c r="BG155" s="181">
        <f>IF(N155="zákl. přenesená",J155,0)</f>
        <v>0</v>
      </c>
      <c r="BH155" s="181">
        <f>IF(N155="sníž. přenesená",J155,0)</f>
        <v>0</v>
      </c>
      <c r="BI155" s="181">
        <f>IF(N155="nulová",J155,0)</f>
        <v>0</v>
      </c>
      <c r="BJ155" s="18" t="s">
        <v>81</v>
      </c>
      <c r="BK155" s="181">
        <f>ROUND(I155*H155,2)</f>
        <v>0</v>
      </c>
      <c r="BL155" s="18" t="s">
        <v>127</v>
      </c>
      <c r="BM155" s="180" t="s">
        <v>178</v>
      </c>
    </row>
    <row r="156" s="2" customFormat="1" ht="37.8" customHeight="1">
      <c r="A156" s="37"/>
      <c r="B156" s="167"/>
      <c r="C156" s="168" t="s">
        <v>179</v>
      </c>
      <c r="D156" s="168" t="s">
        <v>123</v>
      </c>
      <c r="E156" s="169" t="s">
        <v>180</v>
      </c>
      <c r="F156" s="170" t="s">
        <v>181</v>
      </c>
      <c r="G156" s="171" t="s">
        <v>164</v>
      </c>
      <c r="H156" s="172">
        <v>40.359999999999999</v>
      </c>
      <c r="I156" s="173"/>
      <c r="J156" s="174">
        <f>ROUND(I156*H156,2)</f>
        <v>0</v>
      </c>
      <c r="K156" s="175"/>
      <c r="L156" s="38"/>
      <c r="M156" s="176" t="s">
        <v>1</v>
      </c>
      <c r="N156" s="177" t="s">
        <v>38</v>
      </c>
      <c r="O156" s="76"/>
      <c r="P156" s="178">
        <f>O156*H156</f>
        <v>0</v>
      </c>
      <c r="Q156" s="178">
        <v>0</v>
      </c>
      <c r="R156" s="178">
        <f>Q156*H156</f>
        <v>0</v>
      </c>
      <c r="S156" s="178">
        <v>0</v>
      </c>
      <c r="T156" s="179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180" t="s">
        <v>127</v>
      </c>
      <c r="AT156" s="180" t="s">
        <v>123</v>
      </c>
      <c r="AU156" s="180" t="s">
        <v>83</v>
      </c>
      <c r="AY156" s="18" t="s">
        <v>121</v>
      </c>
      <c r="BE156" s="181">
        <f>IF(N156="základní",J156,0)</f>
        <v>0</v>
      </c>
      <c r="BF156" s="181">
        <f>IF(N156="snížená",J156,0)</f>
        <v>0</v>
      </c>
      <c r="BG156" s="181">
        <f>IF(N156="zákl. přenesená",J156,0)</f>
        <v>0</v>
      </c>
      <c r="BH156" s="181">
        <f>IF(N156="sníž. přenesená",J156,0)</f>
        <v>0</v>
      </c>
      <c r="BI156" s="181">
        <f>IF(N156="nulová",J156,0)</f>
        <v>0</v>
      </c>
      <c r="BJ156" s="18" t="s">
        <v>81</v>
      </c>
      <c r="BK156" s="181">
        <f>ROUND(I156*H156,2)</f>
        <v>0</v>
      </c>
      <c r="BL156" s="18" t="s">
        <v>127</v>
      </c>
      <c r="BM156" s="180" t="s">
        <v>182</v>
      </c>
    </row>
    <row r="157" s="13" customFormat="1">
      <c r="A157" s="13"/>
      <c r="B157" s="182"/>
      <c r="C157" s="13"/>
      <c r="D157" s="183" t="s">
        <v>136</v>
      </c>
      <c r="E157" s="184" t="s">
        <v>1</v>
      </c>
      <c r="F157" s="185" t="s">
        <v>183</v>
      </c>
      <c r="G157" s="13"/>
      <c r="H157" s="184" t="s">
        <v>1</v>
      </c>
      <c r="I157" s="186"/>
      <c r="J157" s="13"/>
      <c r="K157" s="13"/>
      <c r="L157" s="182"/>
      <c r="M157" s="187"/>
      <c r="N157" s="188"/>
      <c r="O157" s="188"/>
      <c r="P157" s="188"/>
      <c r="Q157" s="188"/>
      <c r="R157" s="188"/>
      <c r="S157" s="188"/>
      <c r="T157" s="189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184" t="s">
        <v>136</v>
      </c>
      <c r="AU157" s="184" t="s">
        <v>83</v>
      </c>
      <c r="AV157" s="13" t="s">
        <v>81</v>
      </c>
      <c r="AW157" s="13" t="s">
        <v>30</v>
      </c>
      <c r="AX157" s="13" t="s">
        <v>73</v>
      </c>
      <c r="AY157" s="184" t="s">
        <v>121</v>
      </c>
    </row>
    <row r="158" s="14" customFormat="1">
      <c r="A158" s="14"/>
      <c r="B158" s="190"/>
      <c r="C158" s="14"/>
      <c r="D158" s="183" t="s">
        <v>136</v>
      </c>
      <c r="E158" s="191" t="s">
        <v>1</v>
      </c>
      <c r="F158" s="192" t="s">
        <v>184</v>
      </c>
      <c r="G158" s="14"/>
      <c r="H158" s="193">
        <v>20.18</v>
      </c>
      <c r="I158" s="194"/>
      <c r="J158" s="14"/>
      <c r="K158" s="14"/>
      <c r="L158" s="190"/>
      <c r="M158" s="195"/>
      <c r="N158" s="196"/>
      <c r="O158" s="196"/>
      <c r="P158" s="196"/>
      <c r="Q158" s="196"/>
      <c r="R158" s="196"/>
      <c r="S158" s="196"/>
      <c r="T158" s="197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191" t="s">
        <v>136</v>
      </c>
      <c r="AU158" s="191" t="s">
        <v>83</v>
      </c>
      <c r="AV158" s="14" t="s">
        <v>83</v>
      </c>
      <c r="AW158" s="14" t="s">
        <v>30</v>
      </c>
      <c r="AX158" s="14" t="s">
        <v>73</v>
      </c>
      <c r="AY158" s="191" t="s">
        <v>121</v>
      </c>
    </row>
    <row r="159" s="13" customFormat="1">
      <c r="A159" s="13"/>
      <c r="B159" s="182"/>
      <c r="C159" s="13"/>
      <c r="D159" s="183" t="s">
        <v>136</v>
      </c>
      <c r="E159" s="184" t="s">
        <v>1</v>
      </c>
      <c r="F159" s="185" t="s">
        <v>185</v>
      </c>
      <c r="G159" s="13"/>
      <c r="H159" s="184" t="s">
        <v>1</v>
      </c>
      <c r="I159" s="186"/>
      <c r="J159" s="13"/>
      <c r="K159" s="13"/>
      <c r="L159" s="182"/>
      <c r="M159" s="187"/>
      <c r="N159" s="188"/>
      <c r="O159" s="188"/>
      <c r="P159" s="188"/>
      <c r="Q159" s="188"/>
      <c r="R159" s="188"/>
      <c r="S159" s="188"/>
      <c r="T159" s="189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184" t="s">
        <v>136</v>
      </c>
      <c r="AU159" s="184" t="s">
        <v>83</v>
      </c>
      <c r="AV159" s="13" t="s">
        <v>81</v>
      </c>
      <c r="AW159" s="13" t="s">
        <v>30</v>
      </c>
      <c r="AX159" s="13" t="s">
        <v>73</v>
      </c>
      <c r="AY159" s="184" t="s">
        <v>121</v>
      </c>
    </row>
    <row r="160" s="14" customFormat="1">
      <c r="A160" s="14"/>
      <c r="B160" s="190"/>
      <c r="C160" s="14"/>
      <c r="D160" s="183" t="s">
        <v>136</v>
      </c>
      <c r="E160" s="191" t="s">
        <v>1</v>
      </c>
      <c r="F160" s="192" t="s">
        <v>186</v>
      </c>
      <c r="G160" s="14"/>
      <c r="H160" s="193">
        <v>4.1799999999999997</v>
      </c>
      <c r="I160" s="194"/>
      <c r="J160" s="14"/>
      <c r="K160" s="14"/>
      <c r="L160" s="190"/>
      <c r="M160" s="195"/>
      <c r="N160" s="196"/>
      <c r="O160" s="196"/>
      <c r="P160" s="196"/>
      <c r="Q160" s="196"/>
      <c r="R160" s="196"/>
      <c r="S160" s="196"/>
      <c r="T160" s="197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191" t="s">
        <v>136</v>
      </c>
      <c r="AU160" s="191" t="s">
        <v>83</v>
      </c>
      <c r="AV160" s="14" t="s">
        <v>83</v>
      </c>
      <c r="AW160" s="14" t="s">
        <v>30</v>
      </c>
      <c r="AX160" s="14" t="s">
        <v>73</v>
      </c>
      <c r="AY160" s="191" t="s">
        <v>121</v>
      </c>
    </row>
    <row r="161" s="13" customFormat="1">
      <c r="A161" s="13"/>
      <c r="B161" s="182"/>
      <c r="C161" s="13"/>
      <c r="D161" s="183" t="s">
        <v>136</v>
      </c>
      <c r="E161" s="184" t="s">
        <v>1</v>
      </c>
      <c r="F161" s="185" t="s">
        <v>187</v>
      </c>
      <c r="G161" s="13"/>
      <c r="H161" s="184" t="s">
        <v>1</v>
      </c>
      <c r="I161" s="186"/>
      <c r="J161" s="13"/>
      <c r="K161" s="13"/>
      <c r="L161" s="182"/>
      <c r="M161" s="187"/>
      <c r="N161" s="188"/>
      <c r="O161" s="188"/>
      <c r="P161" s="188"/>
      <c r="Q161" s="188"/>
      <c r="R161" s="188"/>
      <c r="S161" s="188"/>
      <c r="T161" s="189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184" t="s">
        <v>136</v>
      </c>
      <c r="AU161" s="184" t="s">
        <v>83</v>
      </c>
      <c r="AV161" s="13" t="s">
        <v>81</v>
      </c>
      <c r="AW161" s="13" t="s">
        <v>30</v>
      </c>
      <c r="AX161" s="13" t="s">
        <v>73</v>
      </c>
      <c r="AY161" s="184" t="s">
        <v>121</v>
      </c>
    </row>
    <row r="162" s="14" customFormat="1">
      <c r="A162" s="14"/>
      <c r="B162" s="190"/>
      <c r="C162" s="14"/>
      <c r="D162" s="183" t="s">
        <v>136</v>
      </c>
      <c r="E162" s="191" t="s">
        <v>1</v>
      </c>
      <c r="F162" s="192" t="s">
        <v>173</v>
      </c>
      <c r="G162" s="14"/>
      <c r="H162" s="193">
        <v>16</v>
      </c>
      <c r="I162" s="194"/>
      <c r="J162" s="14"/>
      <c r="K162" s="14"/>
      <c r="L162" s="190"/>
      <c r="M162" s="195"/>
      <c r="N162" s="196"/>
      <c r="O162" s="196"/>
      <c r="P162" s="196"/>
      <c r="Q162" s="196"/>
      <c r="R162" s="196"/>
      <c r="S162" s="196"/>
      <c r="T162" s="197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191" t="s">
        <v>136</v>
      </c>
      <c r="AU162" s="191" t="s">
        <v>83</v>
      </c>
      <c r="AV162" s="14" t="s">
        <v>83</v>
      </c>
      <c r="AW162" s="14" t="s">
        <v>30</v>
      </c>
      <c r="AX162" s="14" t="s">
        <v>73</v>
      </c>
      <c r="AY162" s="191" t="s">
        <v>121</v>
      </c>
    </row>
    <row r="163" s="15" customFormat="1">
      <c r="A163" s="15"/>
      <c r="B163" s="198"/>
      <c r="C163" s="15"/>
      <c r="D163" s="183" t="s">
        <v>136</v>
      </c>
      <c r="E163" s="199" t="s">
        <v>1</v>
      </c>
      <c r="F163" s="200" t="s">
        <v>141</v>
      </c>
      <c r="G163" s="15"/>
      <c r="H163" s="201">
        <v>40.359999999999999</v>
      </c>
      <c r="I163" s="202"/>
      <c r="J163" s="15"/>
      <c r="K163" s="15"/>
      <c r="L163" s="198"/>
      <c r="M163" s="203"/>
      <c r="N163" s="204"/>
      <c r="O163" s="204"/>
      <c r="P163" s="204"/>
      <c r="Q163" s="204"/>
      <c r="R163" s="204"/>
      <c r="S163" s="204"/>
      <c r="T163" s="205"/>
      <c r="U163" s="15"/>
      <c r="V163" s="15"/>
      <c r="W163" s="15"/>
      <c r="X163" s="15"/>
      <c r="Y163" s="15"/>
      <c r="Z163" s="15"/>
      <c r="AA163" s="15"/>
      <c r="AB163" s="15"/>
      <c r="AC163" s="15"/>
      <c r="AD163" s="15"/>
      <c r="AE163" s="15"/>
      <c r="AT163" s="199" t="s">
        <v>136</v>
      </c>
      <c r="AU163" s="199" t="s">
        <v>83</v>
      </c>
      <c r="AV163" s="15" t="s">
        <v>127</v>
      </c>
      <c r="AW163" s="15" t="s">
        <v>30</v>
      </c>
      <c r="AX163" s="15" t="s">
        <v>81</v>
      </c>
      <c r="AY163" s="199" t="s">
        <v>121</v>
      </c>
    </row>
    <row r="164" s="2" customFormat="1" ht="37.8" customHeight="1">
      <c r="A164" s="37"/>
      <c r="B164" s="167"/>
      <c r="C164" s="168" t="s">
        <v>188</v>
      </c>
      <c r="D164" s="168" t="s">
        <v>123</v>
      </c>
      <c r="E164" s="169" t="s">
        <v>189</v>
      </c>
      <c r="F164" s="170" t="s">
        <v>190</v>
      </c>
      <c r="G164" s="171" t="s">
        <v>164</v>
      </c>
      <c r="H164" s="172">
        <v>41.82</v>
      </c>
      <c r="I164" s="173"/>
      <c r="J164" s="174">
        <f>ROUND(I164*H164,2)</f>
        <v>0</v>
      </c>
      <c r="K164" s="175"/>
      <c r="L164" s="38"/>
      <c r="M164" s="176" t="s">
        <v>1</v>
      </c>
      <c r="N164" s="177" t="s">
        <v>38</v>
      </c>
      <c r="O164" s="76"/>
      <c r="P164" s="178">
        <f>O164*H164</f>
        <v>0</v>
      </c>
      <c r="Q164" s="178">
        <v>0</v>
      </c>
      <c r="R164" s="178">
        <f>Q164*H164</f>
        <v>0</v>
      </c>
      <c r="S164" s="178">
        <v>0</v>
      </c>
      <c r="T164" s="179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180" t="s">
        <v>127</v>
      </c>
      <c r="AT164" s="180" t="s">
        <v>123</v>
      </c>
      <c r="AU164" s="180" t="s">
        <v>83</v>
      </c>
      <c r="AY164" s="18" t="s">
        <v>121</v>
      </c>
      <c r="BE164" s="181">
        <f>IF(N164="základní",J164,0)</f>
        <v>0</v>
      </c>
      <c r="BF164" s="181">
        <f>IF(N164="snížená",J164,0)</f>
        <v>0</v>
      </c>
      <c r="BG164" s="181">
        <f>IF(N164="zákl. přenesená",J164,0)</f>
        <v>0</v>
      </c>
      <c r="BH164" s="181">
        <f>IF(N164="sníž. přenesená",J164,0)</f>
        <v>0</v>
      </c>
      <c r="BI164" s="181">
        <f>IF(N164="nulová",J164,0)</f>
        <v>0</v>
      </c>
      <c r="BJ164" s="18" t="s">
        <v>81</v>
      </c>
      <c r="BK164" s="181">
        <f>ROUND(I164*H164,2)</f>
        <v>0</v>
      </c>
      <c r="BL164" s="18" t="s">
        <v>127</v>
      </c>
      <c r="BM164" s="180" t="s">
        <v>191</v>
      </c>
    </row>
    <row r="165" s="13" customFormat="1">
      <c r="A165" s="13"/>
      <c r="B165" s="182"/>
      <c r="C165" s="13"/>
      <c r="D165" s="183" t="s">
        <v>136</v>
      </c>
      <c r="E165" s="184" t="s">
        <v>1</v>
      </c>
      <c r="F165" s="185" t="s">
        <v>192</v>
      </c>
      <c r="G165" s="13"/>
      <c r="H165" s="184" t="s">
        <v>1</v>
      </c>
      <c r="I165" s="186"/>
      <c r="J165" s="13"/>
      <c r="K165" s="13"/>
      <c r="L165" s="182"/>
      <c r="M165" s="187"/>
      <c r="N165" s="188"/>
      <c r="O165" s="188"/>
      <c r="P165" s="188"/>
      <c r="Q165" s="188"/>
      <c r="R165" s="188"/>
      <c r="S165" s="188"/>
      <c r="T165" s="189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184" t="s">
        <v>136</v>
      </c>
      <c r="AU165" s="184" t="s">
        <v>83</v>
      </c>
      <c r="AV165" s="13" t="s">
        <v>81</v>
      </c>
      <c r="AW165" s="13" t="s">
        <v>30</v>
      </c>
      <c r="AX165" s="13" t="s">
        <v>73</v>
      </c>
      <c r="AY165" s="184" t="s">
        <v>121</v>
      </c>
    </row>
    <row r="166" s="14" customFormat="1">
      <c r="A166" s="14"/>
      <c r="B166" s="190"/>
      <c r="C166" s="14"/>
      <c r="D166" s="183" t="s">
        <v>136</v>
      </c>
      <c r="E166" s="191" t="s">
        <v>1</v>
      </c>
      <c r="F166" s="192" t="s">
        <v>193</v>
      </c>
      <c r="G166" s="14"/>
      <c r="H166" s="193">
        <v>62</v>
      </c>
      <c r="I166" s="194"/>
      <c r="J166" s="14"/>
      <c r="K166" s="14"/>
      <c r="L166" s="190"/>
      <c r="M166" s="195"/>
      <c r="N166" s="196"/>
      <c r="O166" s="196"/>
      <c r="P166" s="196"/>
      <c r="Q166" s="196"/>
      <c r="R166" s="196"/>
      <c r="S166" s="196"/>
      <c r="T166" s="197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191" t="s">
        <v>136</v>
      </c>
      <c r="AU166" s="191" t="s">
        <v>83</v>
      </c>
      <c r="AV166" s="14" t="s">
        <v>83</v>
      </c>
      <c r="AW166" s="14" t="s">
        <v>30</v>
      </c>
      <c r="AX166" s="14" t="s">
        <v>73</v>
      </c>
      <c r="AY166" s="191" t="s">
        <v>121</v>
      </c>
    </row>
    <row r="167" s="13" customFormat="1">
      <c r="A167" s="13"/>
      <c r="B167" s="182"/>
      <c r="C167" s="13"/>
      <c r="D167" s="183" t="s">
        <v>136</v>
      </c>
      <c r="E167" s="184" t="s">
        <v>1</v>
      </c>
      <c r="F167" s="185" t="s">
        <v>194</v>
      </c>
      <c r="G167" s="13"/>
      <c r="H167" s="184" t="s">
        <v>1</v>
      </c>
      <c r="I167" s="186"/>
      <c r="J167" s="13"/>
      <c r="K167" s="13"/>
      <c r="L167" s="182"/>
      <c r="M167" s="187"/>
      <c r="N167" s="188"/>
      <c r="O167" s="188"/>
      <c r="P167" s="188"/>
      <c r="Q167" s="188"/>
      <c r="R167" s="188"/>
      <c r="S167" s="188"/>
      <c r="T167" s="189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184" t="s">
        <v>136</v>
      </c>
      <c r="AU167" s="184" t="s">
        <v>83</v>
      </c>
      <c r="AV167" s="13" t="s">
        <v>81</v>
      </c>
      <c r="AW167" s="13" t="s">
        <v>30</v>
      </c>
      <c r="AX167" s="13" t="s">
        <v>73</v>
      </c>
      <c r="AY167" s="184" t="s">
        <v>121</v>
      </c>
    </row>
    <row r="168" s="14" customFormat="1">
      <c r="A168" s="14"/>
      <c r="B168" s="190"/>
      <c r="C168" s="14"/>
      <c r="D168" s="183" t="s">
        <v>136</v>
      </c>
      <c r="E168" s="191" t="s">
        <v>1</v>
      </c>
      <c r="F168" s="192" t="s">
        <v>195</v>
      </c>
      <c r="G168" s="14"/>
      <c r="H168" s="193">
        <v>-20.18</v>
      </c>
      <c r="I168" s="194"/>
      <c r="J168" s="14"/>
      <c r="K168" s="14"/>
      <c r="L168" s="190"/>
      <c r="M168" s="195"/>
      <c r="N168" s="196"/>
      <c r="O168" s="196"/>
      <c r="P168" s="196"/>
      <c r="Q168" s="196"/>
      <c r="R168" s="196"/>
      <c r="S168" s="196"/>
      <c r="T168" s="197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191" t="s">
        <v>136</v>
      </c>
      <c r="AU168" s="191" t="s">
        <v>83</v>
      </c>
      <c r="AV168" s="14" t="s">
        <v>83</v>
      </c>
      <c r="AW168" s="14" t="s">
        <v>30</v>
      </c>
      <c r="AX168" s="14" t="s">
        <v>73</v>
      </c>
      <c r="AY168" s="191" t="s">
        <v>121</v>
      </c>
    </row>
    <row r="169" s="15" customFormat="1">
      <c r="A169" s="15"/>
      <c r="B169" s="198"/>
      <c r="C169" s="15"/>
      <c r="D169" s="183" t="s">
        <v>136</v>
      </c>
      <c r="E169" s="199" t="s">
        <v>1</v>
      </c>
      <c r="F169" s="200" t="s">
        <v>141</v>
      </c>
      <c r="G169" s="15"/>
      <c r="H169" s="201">
        <v>41.82</v>
      </c>
      <c r="I169" s="202"/>
      <c r="J169" s="15"/>
      <c r="K169" s="15"/>
      <c r="L169" s="198"/>
      <c r="M169" s="203"/>
      <c r="N169" s="204"/>
      <c r="O169" s="204"/>
      <c r="P169" s="204"/>
      <c r="Q169" s="204"/>
      <c r="R169" s="204"/>
      <c r="S169" s="204"/>
      <c r="T169" s="205"/>
      <c r="U169" s="15"/>
      <c r="V169" s="15"/>
      <c r="W169" s="15"/>
      <c r="X169" s="15"/>
      <c r="Y169" s="15"/>
      <c r="Z169" s="15"/>
      <c r="AA169" s="15"/>
      <c r="AB169" s="15"/>
      <c r="AC169" s="15"/>
      <c r="AD169" s="15"/>
      <c r="AE169" s="15"/>
      <c r="AT169" s="199" t="s">
        <v>136</v>
      </c>
      <c r="AU169" s="199" t="s">
        <v>83</v>
      </c>
      <c r="AV169" s="15" t="s">
        <v>127</v>
      </c>
      <c r="AW169" s="15" t="s">
        <v>30</v>
      </c>
      <c r="AX169" s="15" t="s">
        <v>81</v>
      </c>
      <c r="AY169" s="199" t="s">
        <v>121</v>
      </c>
    </row>
    <row r="170" s="2" customFormat="1" ht="24.15" customHeight="1">
      <c r="A170" s="37"/>
      <c r="B170" s="167"/>
      <c r="C170" s="168" t="s">
        <v>196</v>
      </c>
      <c r="D170" s="168" t="s">
        <v>123</v>
      </c>
      <c r="E170" s="169" t="s">
        <v>197</v>
      </c>
      <c r="F170" s="170" t="s">
        <v>198</v>
      </c>
      <c r="G170" s="171" t="s">
        <v>164</v>
      </c>
      <c r="H170" s="172">
        <v>20.18</v>
      </c>
      <c r="I170" s="173"/>
      <c r="J170" s="174">
        <f>ROUND(I170*H170,2)</f>
        <v>0</v>
      </c>
      <c r="K170" s="175"/>
      <c r="L170" s="38"/>
      <c r="M170" s="176" t="s">
        <v>1</v>
      </c>
      <c r="N170" s="177" t="s">
        <v>38</v>
      </c>
      <c r="O170" s="76"/>
      <c r="P170" s="178">
        <f>O170*H170</f>
        <v>0</v>
      </c>
      <c r="Q170" s="178">
        <v>0</v>
      </c>
      <c r="R170" s="178">
        <f>Q170*H170</f>
        <v>0</v>
      </c>
      <c r="S170" s="178">
        <v>0</v>
      </c>
      <c r="T170" s="179">
        <f>S170*H170</f>
        <v>0</v>
      </c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R170" s="180" t="s">
        <v>127</v>
      </c>
      <c r="AT170" s="180" t="s">
        <v>123</v>
      </c>
      <c r="AU170" s="180" t="s">
        <v>83</v>
      </c>
      <c r="AY170" s="18" t="s">
        <v>121</v>
      </c>
      <c r="BE170" s="181">
        <f>IF(N170="základní",J170,0)</f>
        <v>0</v>
      </c>
      <c r="BF170" s="181">
        <f>IF(N170="snížená",J170,0)</f>
        <v>0</v>
      </c>
      <c r="BG170" s="181">
        <f>IF(N170="zákl. přenesená",J170,0)</f>
        <v>0</v>
      </c>
      <c r="BH170" s="181">
        <f>IF(N170="sníž. přenesená",J170,0)</f>
        <v>0</v>
      </c>
      <c r="BI170" s="181">
        <f>IF(N170="nulová",J170,0)</f>
        <v>0</v>
      </c>
      <c r="BJ170" s="18" t="s">
        <v>81</v>
      </c>
      <c r="BK170" s="181">
        <f>ROUND(I170*H170,2)</f>
        <v>0</v>
      </c>
      <c r="BL170" s="18" t="s">
        <v>127</v>
      </c>
      <c r="BM170" s="180" t="s">
        <v>199</v>
      </c>
    </row>
    <row r="171" s="13" customFormat="1">
      <c r="A171" s="13"/>
      <c r="B171" s="182"/>
      <c r="C171" s="13"/>
      <c r="D171" s="183" t="s">
        <v>136</v>
      </c>
      <c r="E171" s="184" t="s">
        <v>1</v>
      </c>
      <c r="F171" s="185" t="s">
        <v>185</v>
      </c>
      <c r="G171" s="13"/>
      <c r="H171" s="184" t="s">
        <v>1</v>
      </c>
      <c r="I171" s="186"/>
      <c r="J171" s="13"/>
      <c r="K171" s="13"/>
      <c r="L171" s="182"/>
      <c r="M171" s="187"/>
      <c r="N171" s="188"/>
      <c r="O171" s="188"/>
      <c r="P171" s="188"/>
      <c r="Q171" s="188"/>
      <c r="R171" s="188"/>
      <c r="S171" s="188"/>
      <c r="T171" s="189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184" t="s">
        <v>136</v>
      </c>
      <c r="AU171" s="184" t="s">
        <v>83</v>
      </c>
      <c r="AV171" s="13" t="s">
        <v>81</v>
      </c>
      <c r="AW171" s="13" t="s">
        <v>30</v>
      </c>
      <c r="AX171" s="13" t="s">
        <v>73</v>
      </c>
      <c r="AY171" s="184" t="s">
        <v>121</v>
      </c>
    </row>
    <row r="172" s="14" customFormat="1">
      <c r="A172" s="14"/>
      <c r="B172" s="190"/>
      <c r="C172" s="14"/>
      <c r="D172" s="183" t="s">
        <v>136</v>
      </c>
      <c r="E172" s="191" t="s">
        <v>1</v>
      </c>
      <c r="F172" s="192" t="s">
        <v>186</v>
      </c>
      <c r="G172" s="14"/>
      <c r="H172" s="193">
        <v>4.1799999999999997</v>
      </c>
      <c r="I172" s="194"/>
      <c r="J172" s="14"/>
      <c r="K172" s="14"/>
      <c r="L172" s="190"/>
      <c r="M172" s="195"/>
      <c r="N172" s="196"/>
      <c r="O172" s="196"/>
      <c r="P172" s="196"/>
      <c r="Q172" s="196"/>
      <c r="R172" s="196"/>
      <c r="S172" s="196"/>
      <c r="T172" s="197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191" t="s">
        <v>136</v>
      </c>
      <c r="AU172" s="191" t="s">
        <v>83</v>
      </c>
      <c r="AV172" s="14" t="s">
        <v>83</v>
      </c>
      <c r="AW172" s="14" t="s">
        <v>30</v>
      </c>
      <c r="AX172" s="14" t="s">
        <v>73</v>
      </c>
      <c r="AY172" s="191" t="s">
        <v>121</v>
      </c>
    </row>
    <row r="173" s="13" customFormat="1">
      <c r="A173" s="13"/>
      <c r="B173" s="182"/>
      <c r="C173" s="13"/>
      <c r="D173" s="183" t="s">
        <v>136</v>
      </c>
      <c r="E173" s="184" t="s">
        <v>1</v>
      </c>
      <c r="F173" s="185" t="s">
        <v>187</v>
      </c>
      <c r="G173" s="13"/>
      <c r="H173" s="184" t="s">
        <v>1</v>
      </c>
      <c r="I173" s="186"/>
      <c r="J173" s="13"/>
      <c r="K173" s="13"/>
      <c r="L173" s="182"/>
      <c r="M173" s="187"/>
      <c r="N173" s="188"/>
      <c r="O173" s="188"/>
      <c r="P173" s="188"/>
      <c r="Q173" s="188"/>
      <c r="R173" s="188"/>
      <c r="S173" s="188"/>
      <c r="T173" s="189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184" t="s">
        <v>136</v>
      </c>
      <c r="AU173" s="184" t="s">
        <v>83</v>
      </c>
      <c r="AV173" s="13" t="s">
        <v>81</v>
      </c>
      <c r="AW173" s="13" t="s">
        <v>30</v>
      </c>
      <c r="AX173" s="13" t="s">
        <v>73</v>
      </c>
      <c r="AY173" s="184" t="s">
        <v>121</v>
      </c>
    </row>
    <row r="174" s="14" customFormat="1">
      <c r="A174" s="14"/>
      <c r="B174" s="190"/>
      <c r="C174" s="14"/>
      <c r="D174" s="183" t="s">
        <v>136</v>
      </c>
      <c r="E174" s="191" t="s">
        <v>1</v>
      </c>
      <c r="F174" s="192" t="s">
        <v>173</v>
      </c>
      <c r="G174" s="14"/>
      <c r="H174" s="193">
        <v>16</v>
      </c>
      <c r="I174" s="194"/>
      <c r="J174" s="14"/>
      <c r="K174" s="14"/>
      <c r="L174" s="190"/>
      <c r="M174" s="195"/>
      <c r="N174" s="196"/>
      <c r="O174" s="196"/>
      <c r="P174" s="196"/>
      <c r="Q174" s="196"/>
      <c r="R174" s="196"/>
      <c r="S174" s="196"/>
      <c r="T174" s="197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191" t="s">
        <v>136</v>
      </c>
      <c r="AU174" s="191" t="s">
        <v>83</v>
      </c>
      <c r="AV174" s="14" t="s">
        <v>83</v>
      </c>
      <c r="AW174" s="14" t="s">
        <v>30</v>
      </c>
      <c r="AX174" s="14" t="s">
        <v>73</v>
      </c>
      <c r="AY174" s="191" t="s">
        <v>121</v>
      </c>
    </row>
    <row r="175" s="15" customFormat="1">
      <c r="A175" s="15"/>
      <c r="B175" s="198"/>
      <c r="C175" s="15"/>
      <c r="D175" s="183" t="s">
        <v>136</v>
      </c>
      <c r="E175" s="199" t="s">
        <v>1</v>
      </c>
      <c r="F175" s="200" t="s">
        <v>141</v>
      </c>
      <c r="G175" s="15"/>
      <c r="H175" s="201">
        <v>20.18</v>
      </c>
      <c r="I175" s="202"/>
      <c r="J175" s="15"/>
      <c r="K175" s="15"/>
      <c r="L175" s="198"/>
      <c r="M175" s="203"/>
      <c r="N175" s="204"/>
      <c r="O175" s="204"/>
      <c r="P175" s="204"/>
      <c r="Q175" s="204"/>
      <c r="R175" s="204"/>
      <c r="S175" s="204"/>
      <c r="T175" s="205"/>
      <c r="U175" s="15"/>
      <c r="V175" s="15"/>
      <c r="W175" s="15"/>
      <c r="X175" s="15"/>
      <c r="Y175" s="15"/>
      <c r="Z175" s="15"/>
      <c r="AA175" s="15"/>
      <c r="AB175" s="15"/>
      <c r="AC175" s="15"/>
      <c r="AD175" s="15"/>
      <c r="AE175" s="15"/>
      <c r="AT175" s="199" t="s">
        <v>136</v>
      </c>
      <c r="AU175" s="199" t="s">
        <v>83</v>
      </c>
      <c r="AV175" s="15" t="s">
        <v>127</v>
      </c>
      <c r="AW175" s="15" t="s">
        <v>30</v>
      </c>
      <c r="AX175" s="15" t="s">
        <v>81</v>
      </c>
      <c r="AY175" s="199" t="s">
        <v>121</v>
      </c>
    </row>
    <row r="176" s="2" customFormat="1" ht="33" customHeight="1">
      <c r="A176" s="37"/>
      <c r="B176" s="167"/>
      <c r="C176" s="168" t="s">
        <v>200</v>
      </c>
      <c r="D176" s="168" t="s">
        <v>123</v>
      </c>
      <c r="E176" s="169" t="s">
        <v>201</v>
      </c>
      <c r="F176" s="170" t="s">
        <v>202</v>
      </c>
      <c r="G176" s="171" t="s">
        <v>203</v>
      </c>
      <c r="H176" s="172">
        <v>75.275999999999996</v>
      </c>
      <c r="I176" s="173"/>
      <c r="J176" s="174">
        <f>ROUND(I176*H176,2)</f>
        <v>0</v>
      </c>
      <c r="K176" s="175"/>
      <c r="L176" s="38"/>
      <c r="M176" s="176" t="s">
        <v>1</v>
      </c>
      <c r="N176" s="177" t="s">
        <v>38</v>
      </c>
      <c r="O176" s="76"/>
      <c r="P176" s="178">
        <f>O176*H176</f>
        <v>0</v>
      </c>
      <c r="Q176" s="178">
        <v>0</v>
      </c>
      <c r="R176" s="178">
        <f>Q176*H176</f>
        <v>0</v>
      </c>
      <c r="S176" s="178">
        <v>0</v>
      </c>
      <c r="T176" s="179">
        <f>S176*H176</f>
        <v>0</v>
      </c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R176" s="180" t="s">
        <v>127</v>
      </c>
      <c r="AT176" s="180" t="s">
        <v>123</v>
      </c>
      <c r="AU176" s="180" t="s">
        <v>83</v>
      </c>
      <c r="AY176" s="18" t="s">
        <v>121</v>
      </c>
      <c r="BE176" s="181">
        <f>IF(N176="základní",J176,0)</f>
        <v>0</v>
      </c>
      <c r="BF176" s="181">
        <f>IF(N176="snížená",J176,0)</f>
        <v>0</v>
      </c>
      <c r="BG176" s="181">
        <f>IF(N176="zákl. přenesená",J176,0)</f>
        <v>0</v>
      </c>
      <c r="BH176" s="181">
        <f>IF(N176="sníž. přenesená",J176,0)</f>
        <v>0</v>
      </c>
      <c r="BI176" s="181">
        <f>IF(N176="nulová",J176,0)</f>
        <v>0</v>
      </c>
      <c r="BJ176" s="18" t="s">
        <v>81</v>
      </c>
      <c r="BK176" s="181">
        <f>ROUND(I176*H176,2)</f>
        <v>0</v>
      </c>
      <c r="BL176" s="18" t="s">
        <v>127</v>
      </c>
      <c r="BM176" s="180" t="s">
        <v>204</v>
      </c>
    </row>
    <row r="177" s="14" customFormat="1">
      <c r="A177" s="14"/>
      <c r="B177" s="190"/>
      <c r="C177" s="14"/>
      <c r="D177" s="183" t="s">
        <v>136</v>
      </c>
      <c r="E177" s="191" t="s">
        <v>1</v>
      </c>
      <c r="F177" s="192" t="s">
        <v>205</v>
      </c>
      <c r="G177" s="14"/>
      <c r="H177" s="193">
        <v>75.275999999999996</v>
      </c>
      <c r="I177" s="194"/>
      <c r="J177" s="14"/>
      <c r="K177" s="14"/>
      <c r="L177" s="190"/>
      <c r="M177" s="195"/>
      <c r="N177" s="196"/>
      <c r="O177" s="196"/>
      <c r="P177" s="196"/>
      <c r="Q177" s="196"/>
      <c r="R177" s="196"/>
      <c r="S177" s="196"/>
      <c r="T177" s="197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191" t="s">
        <v>136</v>
      </c>
      <c r="AU177" s="191" t="s">
        <v>83</v>
      </c>
      <c r="AV177" s="14" t="s">
        <v>83</v>
      </c>
      <c r="AW177" s="14" t="s">
        <v>30</v>
      </c>
      <c r="AX177" s="14" t="s">
        <v>81</v>
      </c>
      <c r="AY177" s="191" t="s">
        <v>121</v>
      </c>
    </row>
    <row r="178" s="2" customFormat="1" ht="24.15" customHeight="1">
      <c r="A178" s="37"/>
      <c r="B178" s="167"/>
      <c r="C178" s="168" t="s">
        <v>8</v>
      </c>
      <c r="D178" s="168" t="s">
        <v>123</v>
      </c>
      <c r="E178" s="169" t="s">
        <v>206</v>
      </c>
      <c r="F178" s="170" t="s">
        <v>207</v>
      </c>
      <c r="G178" s="171" t="s">
        <v>164</v>
      </c>
      <c r="H178" s="172">
        <v>4.1799999999999997</v>
      </c>
      <c r="I178" s="173"/>
      <c r="J178" s="174">
        <f>ROUND(I178*H178,2)</f>
        <v>0</v>
      </c>
      <c r="K178" s="175"/>
      <c r="L178" s="38"/>
      <c r="M178" s="176" t="s">
        <v>1</v>
      </c>
      <c r="N178" s="177" t="s">
        <v>38</v>
      </c>
      <c r="O178" s="76"/>
      <c r="P178" s="178">
        <f>O178*H178</f>
        <v>0</v>
      </c>
      <c r="Q178" s="178">
        <v>0</v>
      </c>
      <c r="R178" s="178">
        <f>Q178*H178</f>
        <v>0</v>
      </c>
      <c r="S178" s="178">
        <v>0</v>
      </c>
      <c r="T178" s="179">
        <f>S178*H178</f>
        <v>0</v>
      </c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R178" s="180" t="s">
        <v>127</v>
      </c>
      <c r="AT178" s="180" t="s">
        <v>123</v>
      </c>
      <c r="AU178" s="180" t="s">
        <v>83</v>
      </c>
      <c r="AY178" s="18" t="s">
        <v>121</v>
      </c>
      <c r="BE178" s="181">
        <f>IF(N178="základní",J178,0)</f>
        <v>0</v>
      </c>
      <c r="BF178" s="181">
        <f>IF(N178="snížená",J178,0)</f>
        <v>0</v>
      </c>
      <c r="BG178" s="181">
        <f>IF(N178="zákl. přenesená",J178,0)</f>
        <v>0</v>
      </c>
      <c r="BH178" s="181">
        <f>IF(N178="sníž. přenesená",J178,0)</f>
        <v>0</v>
      </c>
      <c r="BI178" s="181">
        <f>IF(N178="nulová",J178,0)</f>
        <v>0</v>
      </c>
      <c r="BJ178" s="18" t="s">
        <v>81</v>
      </c>
      <c r="BK178" s="181">
        <f>ROUND(I178*H178,2)</f>
        <v>0</v>
      </c>
      <c r="BL178" s="18" t="s">
        <v>127</v>
      </c>
      <c r="BM178" s="180" t="s">
        <v>208</v>
      </c>
    </row>
    <row r="179" s="13" customFormat="1">
      <c r="A179" s="13"/>
      <c r="B179" s="182"/>
      <c r="C179" s="13"/>
      <c r="D179" s="183" t="s">
        <v>136</v>
      </c>
      <c r="E179" s="184" t="s">
        <v>1</v>
      </c>
      <c r="F179" s="185" t="s">
        <v>209</v>
      </c>
      <c r="G179" s="13"/>
      <c r="H179" s="184" t="s">
        <v>1</v>
      </c>
      <c r="I179" s="186"/>
      <c r="J179" s="13"/>
      <c r="K179" s="13"/>
      <c r="L179" s="182"/>
      <c r="M179" s="187"/>
      <c r="N179" s="188"/>
      <c r="O179" s="188"/>
      <c r="P179" s="188"/>
      <c r="Q179" s="188"/>
      <c r="R179" s="188"/>
      <c r="S179" s="188"/>
      <c r="T179" s="189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184" t="s">
        <v>136</v>
      </c>
      <c r="AU179" s="184" t="s">
        <v>83</v>
      </c>
      <c r="AV179" s="13" t="s">
        <v>81</v>
      </c>
      <c r="AW179" s="13" t="s">
        <v>30</v>
      </c>
      <c r="AX179" s="13" t="s">
        <v>73</v>
      </c>
      <c r="AY179" s="184" t="s">
        <v>121</v>
      </c>
    </row>
    <row r="180" s="14" customFormat="1">
      <c r="A180" s="14"/>
      <c r="B180" s="190"/>
      <c r="C180" s="14"/>
      <c r="D180" s="183" t="s">
        <v>136</v>
      </c>
      <c r="E180" s="191" t="s">
        <v>1</v>
      </c>
      <c r="F180" s="192" t="s">
        <v>210</v>
      </c>
      <c r="G180" s="14"/>
      <c r="H180" s="193">
        <v>4.1799999999999997</v>
      </c>
      <c r="I180" s="194"/>
      <c r="J180" s="14"/>
      <c r="K180" s="14"/>
      <c r="L180" s="190"/>
      <c r="M180" s="195"/>
      <c r="N180" s="196"/>
      <c r="O180" s="196"/>
      <c r="P180" s="196"/>
      <c r="Q180" s="196"/>
      <c r="R180" s="196"/>
      <c r="S180" s="196"/>
      <c r="T180" s="197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191" t="s">
        <v>136</v>
      </c>
      <c r="AU180" s="191" t="s">
        <v>83</v>
      </c>
      <c r="AV180" s="14" t="s">
        <v>83</v>
      </c>
      <c r="AW180" s="14" t="s">
        <v>30</v>
      </c>
      <c r="AX180" s="14" t="s">
        <v>81</v>
      </c>
      <c r="AY180" s="191" t="s">
        <v>121</v>
      </c>
    </row>
    <row r="181" s="2" customFormat="1" ht="24.15" customHeight="1">
      <c r="A181" s="37"/>
      <c r="B181" s="167"/>
      <c r="C181" s="168" t="s">
        <v>173</v>
      </c>
      <c r="D181" s="168" t="s">
        <v>123</v>
      </c>
      <c r="E181" s="169" t="s">
        <v>211</v>
      </c>
      <c r="F181" s="170" t="s">
        <v>212</v>
      </c>
      <c r="G181" s="171" t="s">
        <v>126</v>
      </c>
      <c r="H181" s="172">
        <v>662</v>
      </c>
      <c r="I181" s="173"/>
      <c r="J181" s="174">
        <f>ROUND(I181*H181,2)</f>
        <v>0</v>
      </c>
      <c r="K181" s="175"/>
      <c r="L181" s="38"/>
      <c r="M181" s="176" t="s">
        <v>1</v>
      </c>
      <c r="N181" s="177" t="s">
        <v>38</v>
      </c>
      <c r="O181" s="76"/>
      <c r="P181" s="178">
        <f>O181*H181</f>
        <v>0</v>
      </c>
      <c r="Q181" s="178">
        <v>0</v>
      </c>
      <c r="R181" s="178">
        <f>Q181*H181</f>
        <v>0</v>
      </c>
      <c r="S181" s="178">
        <v>0</v>
      </c>
      <c r="T181" s="179">
        <f>S181*H181</f>
        <v>0</v>
      </c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R181" s="180" t="s">
        <v>127</v>
      </c>
      <c r="AT181" s="180" t="s">
        <v>123</v>
      </c>
      <c r="AU181" s="180" t="s">
        <v>83</v>
      </c>
      <c r="AY181" s="18" t="s">
        <v>121</v>
      </c>
      <c r="BE181" s="181">
        <f>IF(N181="základní",J181,0)</f>
        <v>0</v>
      </c>
      <c r="BF181" s="181">
        <f>IF(N181="snížená",J181,0)</f>
        <v>0</v>
      </c>
      <c r="BG181" s="181">
        <f>IF(N181="zákl. přenesená",J181,0)</f>
        <v>0</v>
      </c>
      <c r="BH181" s="181">
        <f>IF(N181="sníž. přenesená",J181,0)</f>
        <v>0</v>
      </c>
      <c r="BI181" s="181">
        <f>IF(N181="nulová",J181,0)</f>
        <v>0</v>
      </c>
      <c r="BJ181" s="18" t="s">
        <v>81</v>
      </c>
      <c r="BK181" s="181">
        <f>ROUND(I181*H181,2)</f>
        <v>0</v>
      </c>
      <c r="BL181" s="18" t="s">
        <v>127</v>
      </c>
      <c r="BM181" s="180" t="s">
        <v>213</v>
      </c>
    </row>
    <row r="182" s="12" customFormat="1" ht="22.8" customHeight="1">
      <c r="A182" s="12"/>
      <c r="B182" s="154"/>
      <c r="C182" s="12"/>
      <c r="D182" s="155" t="s">
        <v>72</v>
      </c>
      <c r="E182" s="165" t="s">
        <v>214</v>
      </c>
      <c r="F182" s="165" t="s">
        <v>215</v>
      </c>
      <c r="G182" s="12"/>
      <c r="H182" s="12"/>
      <c r="I182" s="157"/>
      <c r="J182" s="166">
        <f>BK182</f>
        <v>0</v>
      </c>
      <c r="K182" s="12"/>
      <c r="L182" s="154"/>
      <c r="M182" s="159"/>
      <c r="N182" s="160"/>
      <c r="O182" s="160"/>
      <c r="P182" s="161">
        <f>SUM(P183:P189)</f>
        <v>0</v>
      </c>
      <c r="Q182" s="160"/>
      <c r="R182" s="161">
        <f>SUM(R183:R189)</f>
        <v>26.280000000000001</v>
      </c>
      <c r="S182" s="160"/>
      <c r="T182" s="162">
        <f>SUM(T183:T189)</f>
        <v>0</v>
      </c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R182" s="155" t="s">
        <v>81</v>
      </c>
      <c r="AT182" s="163" t="s">
        <v>72</v>
      </c>
      <c r="AU182" s="163" t="s">
        <v>81</v>
      </c>
      <c r="AY182" s="155" t="s">
        <v>121</v>
      </c>
      <c r="BK182" s="164">
        <f>SUM(BK183:BK189)</f>
        <v>0</v>
      </c>
    </row>
    <row r="183" s="2" customFormat="1" ht="37.8" customHeight="1">
      <c r="A183" s="37"/>
      <c r="B183" s="167"/>
      <c r="C183" s="168" t="s">
        <v>216</v>
      </c>
      <c r="D183" s="168" t="s">
        <v>123</v>
      </c>
      <c r="E183" s="169" t="s">
        <v>217</v>
      </c>
      <c r="F183" s="170" t="s">
        <v>218</v>
      </c>
      <c r="G183" s="171" t="s">
        <v>126</v>
      </c>
      <c r="H183" s="172">
        <v>146</v>
      </c>
      <c r="I183" s="173"/>
      <c r="J183" s="174">
        <f>ROUND(I183*H183,2)</f>
        <v>0</v>
      </c>
      <c r="K183" s="175"/>
      <c r="L183" s="38"/>
      <c r="M183" s="176" t="s">
        <v>1</v>
      </c>
      <c r="N183" s="177" t="s">
        <v>38</v>
      </c>
      <c r="O183" s="76"/>
      <c r="P183" s="178">
        <f>O183*H183</f>
        <v>0</v>
      </c>
      <c r="Q183" s="178">
        <v>0</v>
      </c>
      <c r="R183" s="178">
        <f>Q183*H183</f>
        <v>0</v>
      </c>
      <c r="S183" s="178">
        <v>0</v>
      </c>
      <c r="T183" s="179">
        <f>S183*H183</f>
        <v>0</v>
      </c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R183" s="180" t="s">
        <v>127</v>
      </c>
      <c r="AT183" s="180" t="s">
        <v>123</v>
      </c>
      <c r="AU183" s="180" t="s">
        <v>83</v>
      </c>
      <c r="AY183" s="18" t="s">
        <v>121</v>
      </c>
      <c r="BE183" s="181">
        <f>IF(N183="základní",J183,0)</f>
        <v>0</v>
      </c>
      <c r="BF183" s="181">
        <f>IF(N183="snížená",J183,0)</f>
        <v>0</v>
      </c>
      <c r="BG183" s="181">
        <f>IF(N183="zákl. přenesená",J183,0)</f>
        <v>0</v>
      </c>
      <c r="BH183" s="181">
        <f>IF(N183="sníž. přenesená",J183,0)</f>
        <v>0</v>
      </c>
      <c r="BI183" s="181">
        <f>IF(N183="nulová",J183,0)</f>
        <v>0</v>
      </c>
      <c r="BJ183" s="18" t="s">
        <v>81</v>
      </c>
      <c r="BK183" s="181">
        <f>ROUND(I183*H183,2)</f>
        <v>0</v>
      </c>
      <c r="BL183" s="18" t="s">
        <v>127</v>
      </c>
      <c r="BM183" s="180" t="s">
        <v>219</v>
      </c>
    </row>
    <row r="184" s="2" customFormat="1" ht="33" customHeight="1">
      <c r="A184" s="37"/>
      <c r="B184" s="167"/>
      <c r="C184" s="168" t="s">
        <v>220</v>
      </c>
      <c r="D184" s="168" t="s">
        <v>123</v>
      </c>
      <c r="E184" s="169" t="s">
        <v>221</v>
      </c>
      <c r="F184" s="170" t="s">
        <v>222</v>
      </c>
      <c r="G184" s="171" t="s">
        <v>126</v>
      </c>
      <c r="H184" s="172">
        <v>146</v>
      </c>
      <c r="I184" s="173"/>
      <c r="J184" s="174">
        <f>ROUND(I184*H184,2)</f>
        <v>0</v>
      </c>
      <c r="K184" s="175"/>
      <c r="L184" s="38"/>
      <c r="M184" s="176" t="s">
        <v>1</v>
      </c>
      <c r="N184" s="177" t="s">
        <v>38</v>
      </c>
      <c r="O184" s="76"/>
      <c r="P184" s="178">
        <f>O184*H184</f>
        <v>0</v>
      </c>
      <c r="Q184" s="178">
        <v>0</v>
      </c>
      <c r="R184" s="178">
        <f>Q184*H184</f>
        <v>0</v>
      </c>
      <c r="S184" s="178">
        <v>0</v>
      </c>
      <c r="T184" s="179">
        <f>S184*H184</f>
        <v>0</v>
      </c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R184" s="180" t="s">
        <v>127</v>
      </c>
      <c r="AT184" s="180" t="s">
        <v>123</v>
      </c>
      <c r="AU184" s="180" t="s">
        <v>83</v>
      </c>
      <c r="AY184" s="18" t="s">
        <v>121</v>
      </c>
      <c r="BE184" s="181">
        <f>IF(N184="základní",J184,0)</f>
        <v>0</v>
      </c>
      <c r="BF184" s="181">
        <f>IF(N184="snížená",J184,0)</f>
        <v>0</v>
      </c>
      <c r="BG184" s="181">
        <f>IF(N184="zákl. přenesená",J184,0)</f>
        <v>0</v>
      </c>
      <c r="BH184" s="181">
        <f>IF(N184="sníž. přenesená",J184,0)</f>
        <v>0</v>
      </c>
      <c r="BI184" s="181">
        <f>IF(N184="nulová",J184,0)</f>
        <v>0</v>
      </c>
      <c r="BJ184" s="18" t="s">
        <v>81</v>
      </c>
      <c r="BK184" s="181">
        <f>ROUND(I184*H184,2)</f>
        <v>0</v>
      </c>
      <c r="BL184" s="18" t="s">
        <v>127</v>
      </c>
      <c r="BM184" s="180" t="s">
        <v>223</v>
      </c>
    </row>
    <row r="185" s="2" customFormat="1" ht="16.5" customHeight="1">
      <c r="A185" s="37"/>
      <c r="B185" s="167"/>
      <c r="C185" s="206" t="s">
        <v>224</v>
      </c>
      <c r="D185" s="206" t="s">
        <v>225</v>
      </c>
      <c r="E185" s="207" t="s">
        <v>226</v>
      </c>
      <c r="F185" s="208" t="s">
        <v>227</v>
      </c>
      <c r="G185" s="209" t="s">
        <v>203</v>
      </c>
      <c r="H185" s="210">
        <v>26.280000000000001</v>
      </c>
      <c r="I185" s="211"/>
      <c r="J185" s="212">
        <f>ROUND(I185*H185,2)</f>
        <v>0</v>
      </c>
      <c r="K185" s="213"/>
      <c r="L185" s="214"/>
      <c r="M185" s="215" t="s">
        <v>1</v>
      </c>
      <c r="N185" s="216" t="s">
        <v>38</v>
      </c>
      <c r="O185" s="76"/>
      <c r="P185" s="178">
        <f>O185*H185</f>
        <v>0</v>
      </c>
      <c r="Q185" s="178">
        <v>1</v>
      </c>
      <c r="R185" s="178">
        <f>Q185*H185</f>
        <v>26.280000000000001</v>
      </c>
      <c r="S185" s="178">
        <v>0</v>
      </c>
      <c r="T185" s="179">
        <f>S185*H185</f>
        <v>0</v>
      </c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R185" s="180" t="s">
        <v>161</v>
      </c>
      <c r="AT185" s="180" t="s">
        <v>225</v>
      </c>
      <c r="AU185" s="180" t="s">
        <v>83</v>
      </c>
      <c r="AY185" s="18" t="s">
        <v>121</v>
      </c>
      <c r="BE185" s="181">
        <f>IF(N185="základní",J185,0)</f>
        <v>0</v>
      </c>
      <c r="BF185" s="181">
        <f>IF(N185="snížená",J185,0)</f>
        <v>0</v>
      </c>
      <c r="BG185" s="181">
        <f>IF(N185="zákl. přenesená",J185,0)</f>
        <v>0</v>
      </c>
      <c r="BH185" s="181">
        <f>IF(N185="sníž. přenesená",J185,0)</f>
        <v>0</v>
      </c>
      <c r="BI185" s="181">
        <f>IF(N185="nulová",J185,0)</f>
        <v>0</v>
      </c>
      <c r="BJ185" s="18" t="s">
        <v>81</v>
      </c>
      <c r="BK185" s="181">
        <f>ROUND(I185*H185,2)</f>
        <v>0</v>
      </c>
      <c r="BL185" s="18" t="s">
        <v>127</v>
      </c>
      <c r="BM185" s="180" t="s">
        <v>228</v>
      </c>
    </row>
    <row r="186" s="14" customFormat="1">
      <c r="A186" s="14"/>
      <c r="B186" s="190"/>
      <c r="C186" s="14"/>
      <c r="D186" s="183" t="s">
        <v>136</v>
      </c>
      <c r="E186" s="191" t="s">
        <v>1</v>
      </c>
      <c r="F186" s="192" t="s">
        <v>229</v>
      </c>
      <c r="G186" s="14"/>
      <c r="H186" s="193">
        <v>26.280000000000001</v>
      </c>
      <c r="I186" s="194"/>
      <c r="J186" s="14"/>
      <c r="K186" s="14"/>
      <c r="L186" s="190"/>
      <c r="M186" s="195"/>
      <c r="N186" s="196"/>
      <c r="O186" s="196"/>
      <c r="P186" s="196"/>
      <c r="Q186" s="196"/>
      <c r="R186" s="196"/>
      <c r="S186" s="196"/>
      <c r="T186" s="197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191" t="s">
        <v>136</v>
      </c>
      <c r="AU186" s="191" t="s">
        <v>83</v>
      </c>
      <c r="AV186" s="14" t="s">
        <v>83</v>
      </c>
      <c r="AW186" s="14" t="s">
        <v>30</v>
      </c>
      <c r="AX186" s="14" t="s">
        <v>81</v>
      </c>
      <c r="AY186" s="191" t="s">
        <v>121</v>
      </c>
    </row>
    <row r="187" s="2" customFormat="1" ht="24.15" customHeight="1">
      <c r="A187" s="37"/>
      <c r="B187" s="167"/>
      <c r="C187" s="168" t="s">
        <v>230</v>
      </c>
      <c r="D187" s="168" t="s">
        <v>123</v>
      </c>
      <c r="E187" s="169" t="s">
        <v>231</v>
      </c>
      <c r="F187" s="170" t="s">
        <v>232</v>
      </c>
      <c r="G187" s="171" t="s">
        <v>126</v>
      </c>
      <c r="H187" s="172">
        <v>146</v>
      </c>
      <c r="I187" s="173"/>
      <c r="J187" s="174">
        <f>ROUND(I187*H187,2)</f>
        <v>0</v>
      </c>
      <c r="K187" s="175"/>
      <c r="L187" s="38"/>
      <c r="M187" s="176" t="s">
        <v>1</v>
      </c>
      <c r="N187" s="177" t="s">
        <v>38</v>
      </c>
      <c r="O187" s="76"/>
      <c r="P187" s="178">
        <f>O187*H187</f>
        <v>0</v>
      </c>
      <c r="Q187" s="178">
        <v>0</v>
      </c>
      <c r="R187" s="178">
        <f>Q187*H187</f>
        <v>0</v>
      </c>
      <c r="S187" s="178">
        <v>0</v>
      </c>
      <c r="T187" s="179">
        <f>S187*H187</f>
        <v>0</v>
      </c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R187" s="180" t="s">
        <v>127</v>
      </c>
      <c r="AT187" s="180" t="s">
        <v>123</v>
      </c>
      <c r="AU187" s="180" t="s">
        <v>83</v>
      </c>
      <c r="AY187" s="18" t="s">
        <v>121</v>
      </c>
      <c r="BE187" s="181">
        <f>IF(N187="základní",J187,0)</f>
        <v>0</v>
      </c>
      <c r="BF187" s="181">
        <f>IF(N187="snížená",J187,0)</f>
        <v>0</v>
      </c>
      <c r="BG187" s="181">
        <f>IF(N187="zákl. přenesená",J187,0)</f>
        <v>0</v>
      </c>
      <c r="BH187" s="181">
        <f>IF(N187="sníž. přenesená",J187,0)</f>
        <v>0</v>
      </c>
      <c r="BI187" s="181">
        <f>IF(N187="nulová",J187,0)</f>
        <v>0</v>
      </c>
      <c r="BJ187" s="18" t="s">
        <v>81</v>
      </c>
      <c r="BK187" s="181">
        <f>ROUND(I187*H187,2)</f>
        <v>0</v>
      </c>
      <c r="BL187" s="18" t="s">
        <v>127</v>
      </c>
      <c r="BM187" s="180" t="s">
        <v>233</v>
      </c>
    </row>
    <row r="188" s="2" customFormat="1" ht="21.75" customHeight="1">
      <c r="A188" s="37"/>
      <c r="B188" s="167"/>
      <c r="C188" s="168" t="s">
        <v>7</v>
      </c>
      <c r="D188" s="168" t="s">
        <v>123</v>
      </c>
      <c r="E188" s="169" t="s">
        <v>234</v>
      </c>
      <c r="F188" s="170" t="s">
        <v>235</v>
      </c>
      <c r="G188" s="171" t="s">
        <v>126</v>
      </c>
      <c r="H188" s="172">
        <v>146</v>
      </c>
      <c r="I188" s="173"/>
      <c r="J188" s="174">
        <f>ROUND(I188*H188,2)</f>
        <v>0</v>
      </c>
      <c r="K188" s="175"/>
      <c r="L188" s="38"/>
      <c r="M188" s="176" t="s">
        <v>1</v>
      </c>
      <c r="N188" s="177" t="s">
        <v>38</v>
      </c>
      <c r="O188" s="76"/>
      <c r="P188" s="178">
        <f>O188*H188</f>
        <v>0</v>
      </c>
      <c r="Q188" s="178">
        <v>0</v>
      </c>
      <c r="R188" s="178">
        <f>Q188*H188</f>
        <v>0</v>
      </c>
      <c r="S188" s="178">
        <v>0</v>
      </c>
      <c r="T188" s="179">
        <f>S188*H188</f>
        <v>0</v>
      </c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R188" s="180" t="s">
        <v>127</v>
      </c>
      <c r="AT188" s="180" t="s">
        <v>123</v>
      </c>
      <c r="AU188" s="180" t="s">
        <v>83</v>
      </c>
      <c r="AY188" s="18" t="s">
        <v>121</v>
      </c>
      <c r="BE188" s="181">
        <f>IF(N188="základní",J188,0)</f>
        <v>0</v>
      </c>
      <c r="BF188" s="181">
        <f>IF(N188="snížená",J188,0)</f>
        <v>0</v>
      </c>
      <c r="BG188" s="181">
        <f>IF(N188="zákl. přenesená",J188,0)</f>
        <v>0</v>
      </c>
      <c r="BH188" s="181">
        <f>IF(N188="sníž. přenesená",J188,0)</f>
        <v>0</v>
      </c>
      <c r="BI188" s="181">
        <f>IF(N188="nulová",J188,0)</f>
        <v>0</v>
      </c>
      <c r="BJ188" s="18" t="s">
        <v>81</v>
      </c>
      <c r="BK188" s="181">
        <f>ROUND(I188*H188,2)</f>
        <v>0</v>
      </c>
      <c r="BL188" s="18" t="s">
        <v>127</v>
      </c>
      <c r="BM188" s="180" t="s">
        <v>236</v>
      </c>
    </row>
    <row r="189" s="2" customFormat="1" ht="21.75" customHeight="1">
      <c r="A189" s="37"/>
      <c r="B189" s="167"/>
      <c r="C189" s="168" t="s">
        <v>171</v>
      </c>
      <c r="D189" s="168" t="s">
        <v>123</v>
      </c>
      <c r="E189" s="169" t="s">
        <v>237</v>
      </c>
      <c r="F189" s="170" t="s">
        <v>238</v>
      </c>
      <c r="G189" s="171" t="s">
        <v>126</v>
      </c>
      <c r="H189" s="172">
        <v>146</v>
      </c>
      <c r="I189" s="173"/>
      <c r="J189" s="174">
        <f>ROUND(I189*H189,2)</f>
        <v>0</v>
      </c>
      <c r="K189" s="175"/>
      <c r="L189" s="38"/>
      <c r="M189" s="176" t="s">
        <v>1</v>
      </c>
      <c r="N189" s="177" t="s">
        <v>38</v>
      </c>
      <c r="O189" s="76"/>
      <c r="P189" s="178">
        <f>O189*H189</f>
        <v>0</v>
      </c>
      <c r="Q189" s="178">
        <v>0</v>
      </c>
      <c r="R189" s="178">
        <f>Q189*H189</f>
        <v>0</v>
      </c>
      <c r="S189" s="178">
        <v>0</v>
      </c>
      <c r="T189" s="179">
        <f>S189*H189</f>
        <v>0</v>
      </c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R189" s="180" t="s">
        <v>127</v>
      </c>
      <c r="AT189" s="180" t="s">
        <v>123</v>
      </c>
      <c r="AU189" s="180" t="s">
        <v>83</v>
      </c>
      <c r="AY189" s="18" t="s">
        <v>121</v>
      </c>
      <c r="BE189" s="181">
        <f>IF(N189="základní",J189,0)</f>
        <v>0</v>
      </c>
      <c r="BF189" s="181">
        <f>IF(N189="snížená",J189,0)</f>
        <v>0</v>
      </c>
      <c r="BG189" s="181">
        <f>IF(N189="zákl. přenesená",J189,0)</f>
        <v>0</v>
      </c>
      <c r="BH189" s="181">
        <f>IF(N189="sníž. přenesená",J189,0)</f>
        <v>0</v>
      </c>
      <c r="BI189" s="181">
        <f>IF(N189="nulová",J189,0)</f>
        <v>0</v>
      </c>
      <c r="BJ189" s="18" t="s">
        <v>81</v>
      </c>
      <c r="BK189" s="181">
        <f>ROUND(I189*H189,2)</f>
        <v>0</v>
      </c>
      <c r="BL189" s="18" t="s">
        <v>127</v>
      </c>
      <c r="BM189" s="180" t="s">
        <v>239</v>
      </c>
    </row>
    <row r="190" s="12" customFormat="1" ht="22.8" customHeight="1">
      <c r="A190" s="12"/>
      <c r="B190" s="154"/>
      <c r="C190" s="12"/>
      <c r="D190" s="155" t="s">
        <v>72</v>
      </c>
      <c r="E190" s="165" t="s">
        <v>147</v>
      </c>
      <c r="F190" s="165" t="s">
        <v>240</v>
      </c>
      <c r="G190" s="12"/>
      <c r="H190" s="12"/>
      <c r="I190" s="157"/>
      <c r="J190" s="166">
        <f>BK190</f>
        <v>0</v>
      </c>
      <c r="K190" s="12"/>
      <c r="L190" s="154"/>
      <c r="M190" s="159"/>
      <c r="N190" s="160"/>
      <c r="O190" s="160"/>
      <c r="P190" s="161">
        <f>SUM(P191:P200)</f>
        <v>0</v>
      </c>
      <c r="Q190" s="160"/>
      <c r="R190" s="161">
        <f>SUM(R191:R200)</f>
        <v>4.8328499999999996</v>
      </c>
      <c r="S190" s="160"/>
      <c r="T190" s="162">
        <f>SUM(T191:T200)</f>
        <v>0</v>
      </c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R190" s="155" t="s">
        <v>81</v>
      </c>
      <c r="AT190" s="163" t="s">
        <v>72</v>
      </c>
      <c r="AU190" s="163" t="s">
        <v>81</v>
      </c>
      <c r="AY190" s="155" t="s">
        <v>121</v>
      </c>
      <c r="BK190" s="164">
        <f>SUM(BK191:BK200)</f>
        <v>0</v>
      </c>
    </row>
    <row r="191" s="2" customFormat="1" ht="21.75" customHeight="1">
      <c r="A191" s="37"/>
      <c r="B191" s="167"/>
      <c r="C191" s="168" t="s">
        <v>241</v>
      </c>
      <c r="D191" s="168" t="s">
        <v>123</v>
      </c>
      <c r="E191" s="169" t="s">
        <v>242</v>
      </c>
      <c r="F191" s="170" t="s">
        <v>243</v>
      </c>
      <c r="G191" s="171" t="s">
        <v>126</v>
      </c>
      <c r="H191" s="172">
        <v>28</v>
      </c>
      <c r="I191" s="173"/>
      <c r="J191" s="174">
        <f>ROUND(I191*H191,2)</f>
        <v>0</v>
      </c>
      <c r="K191" s="175"/>
      <c r="L191" s="38"/>
      <c r="M191" s="176" t="s">
        <v>1</v>
      </c>
      <c r="N191" s="177" t="s">
        <v>38</v>
      </c>
      <c r="O191" s="76"/>
      <c r="P191" s="178">
        <f>O191*H191</f>
        <v>0</v>
      </c>
      <c r="Q191" s="178">
        <v>0</v>
      </c>
      <c r="R191" s="178">
        <f>Q191*H191</f>
        <v>0</v>
      </c>
      <c r="S191" s="178">
        <v>0</v>
      </c>
      <c r="T191" s="179">
        <f>S191*H191</f>
        <v>0</v>
      </c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R191" s="180" t="s">
        <v>127</v>
      </c>
      <c r="AT191" s="180" t="s">
        <v>123</v>
      </c>
      <c r="AU191" s="180" t="s">
        <v>83</v>
      </c>
      <c r="AY191" s="18" t="s">
        <v>121</v>
      </c>
      <c r="BE191" s="181">
        <f>IF(N191="základní",J191,0)</f>
        <v>0</v>
      </c>
      <c r="BF191" s="181">
        <f>IF(N191="snížená",J191,0)</f>
        <v>0</v>
      </c>
      <c r="BG191" s="181">
        <f>IF(N191="zákl. přenesená",J191,0)</f>
        <v>0</v>
      </c>
      <c r="BH191" s="181">
        <f>IF(N191="sníž. přenesená",J191,0)</f>
        <v>0</v>
      </c>
      <c r="BI191" s="181">
        <f>IF(N191="nulová",J191,0)</f>
        <v>0</v>
      </c>
      <c r="BJ191" s="18" t="s">
        <v>81</v>
      </c>
      <c r="BK191" s="181">
        <f>ROUND(I191*H191,2)</f>
        <v>0</v>
      </c>
      <c r="BL191" s="18" t="s">
        <v>127</v>
      </c>
      <c r="BM191" s="180" t="s">
        <v>244</v>
      </c>
    </row>
    <row r="192" s="13" customFormat="1">
      <c r="A192" s="13"/>
      <c r="B192" s="182"/>
      <c r="C192" s="13"/>
      <c r="D192" s="183" t="s">
        <v>136</v>
      </c>
      <c r="E192" s="184" t="s">
        <v>1</v>
      </c>
      <c r="F192" s="185" t="s">
        <v>245</v>
      </c>
      <c r="G192" s="13"/>
      <c r="H192" s="184" t="s">
        <v>1</v>
      </c>
      <c r="I192" s="186"/>
      <c r="J192" s="13"/>
      <c r="K192" s="13"/>
      <c r="L192" s="182"/>
      <c r="M192" s="187"/>
      <c r="N192" s="188"/>
      <c r="O192" s="188"/>
      <c r="P192" s="188"/>
      <c r="Q192" s="188"/>
      <c r="R192" s="188"/>
      <c r="S192" s="188"/>
      <c r="T192" s="189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184" t="s">
        <v>136</v>
      </c>
      <c r="AU192" s="184" t="s">
        <v>83</v>
      </c>
      <c r="AV192" s="13" t="s">
        <v>81</v>
      </c>
      <c r="AW192" s="13" t="s">
        <v>30</v>
      </c>
      <c r="AX192" s="13" t="s">
        <v>73</v>
      </c>
      <c r="AY192" s="184" t="s">
        <v>121</v>
      </c>
    </row>
    <row r="193" s="14" customFormat="1">
      <c r="A193" s="14"/>
      <c r="B193" s="190"/>
      <c r="C193" s="14"/>
      <c r="D193" s="183" t="s">
        <v>136</v>
      </c>
      <c r="E193" s="191" t="s">
        <v>1</v>
      </c>
      <c r="F193" s="192" t="s">
        <v>246</v>
      </c>
      <c r="G193" s="14"/>
      <c r="H193" s="193">
        <v>28</v>
      </c>
      <c r="I193" s="194"/>
      <c r="J193" s="14"/>
      <c r="K193" s="14"/>
      <c r="L193" s="190"/>
      <c r="M193" s="195"/>
      <c r="N193" s="196"/>
      <c r="O193" s="196"/>
      <c r="P193" s="196"/>
      <c r="Q193" s="196"/>
      <c r="R193" s="196"/>
      <c r="S193" s="196"/>
      <c r="T193" s="197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191" t="s">
        <v>136</v>
      </c>
      <c r="AU193" s="191" t="s">
        <v>83</v>
      </c>
      <c r="AV193" s="14" t="s">
        <v>83</v>
      </c>
      <c r="AW193" s="14" t="s">
        <v>30</v>
      </c>
      <c r="AX193" s="14" t="s">
        <v>81</v>
      </c>
      <c r="AY193" s="191" t="s">
        <v>121</v>
      </c>
    </row>
    <row r="194" s="2" customFormat="1" ht="16.5" customHeight="1">
      <c r="A194" s="37"/>
      <c r="B194" s="167"/>
      <c r="C194" s="168" t="s">
        <v>247</v>
      </c>
      <c r="D194" s="168" t="s">
        <v>123</v>
      </c>
      <c r="E194" s="169" t="s">
        <v>248</v>
      </c>
      <c r="F194" s="170" t="s">
        <v>249</v>
      </c>
      <c r="G194" s="171" t="s">
        <v>164</v>
      </c>
      <c r="H194" s="172">
        <v>16</v>
      </c>
      <c r="I194" s="173"/>
      <c r="J194" s="174">
        <f>ROUND(I194*H194,2)</f>
        <v>0</v>
      </c>
      <c r="K194" s="175"/>
      <c r="L194" s="38"/>
      <c r="M194" s="176" t="s">
        <v>1</v>
      </c>
      <c r="N194" s="177" t="s">
        <v>38</v>
      </c>
      <c r="O194" s="76"/>
      <c r="P194" s="178">
        <f>O194*H194</f>
        <v>0</v>
      </c>
      <c r="Q194" s="178">
        <v>0</v>
      </c>
      <c r="R194" s="178">
        <f>Q194*H194</f>
        <v>0</v>
      </c>
      <c r="S194" s="178">
        <v>0</v>
      </c>
      <c r="T194" s="179">
        <f>S194*H194</f>
        <v>0</v>
      </c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R194" s="180" t="s">
        <v>127</v>
      </c>
      <c r="AT194" s="180" t="s">
        <v>123</v>
      </c>
      <c r="AU194" s="180" t="s">
        <v>83</v>
      </c>
      <c r="AY194" s="18" t="s">
        <v>121</v>
      </c>
      <c r="BE194" s="181">
        <f>IF(N194="základní",J194,0)</f>
        <v>0</v>
      </c>
      <c r="BF194" s="181">
        <f>IF(N194="snížená",J194,0)</f>
        <v>0</v>
      </c>
      <c r="BG194" s="181">
        <f>IF(N194="zákl. přenesená",J194,0)</f>
        <v>0</v>
      </c>
      <c r="BH194" s="181">
        <f>IF(N194="sníž. přenesená",J194,0)</f>
        <v>0</v>
      </c>
      <c r="BI194" s="181">
        <f>IF(N194="nulová",J194,0)</f>
        <v>0</v>
      </c>
      <c r="BJ194" s="18" t="s">
        <v>81</v>
      </c>
      <c r="BK194" s="181">
        <f>ROUND(I194*H194,2)</f>
        <v>0</v>
      </c>
      <c r="BL194" s="18" t="s">
        <v>127</v>
      </c>
      <c r="BM194" s="180" t="s">
        <v>250</v>
      </c>
    </row>
    <row r="195" s="2" customFormat="1" ht="24.15" customHeight="1">
      <c r="A195" s="37"/>
      <c r="B195" s="167"/>
      <c r="C195" s="168" t="s">
        <v>251</v>
      </c>
      <c r="D195" s="168" t="s">
        <v>123</v>
      </c>
      <c r="E195" s="169" t="s">
        <v>252</v>
      </c>
      <c r="F195" s="170" t="s">
        <v>253</v>
      </c>
      <c r="G195" s="171" t="s">
        <v>126</v>
      </c>
      <c r="H195" s="172">
        <v>16.5</v>
      </c>
      <c r="I195" s="173"/>
      <c r="J195" s="174">
        <f>ROUND(I195*H195,2)</f>
        <v>0</v>
      </c>
      <c r="K195" s="175"/>
      <c r="L195" s="38"/>
      <c r="M195" s="176" t="s">
        <v>1</v>
      </c>
      <c r="N195" s="177" t="s">
        <v>38</v>
      </c>
      <c r="O195" s="76"/>
      <c r="P195" s="178">
        <f>O195*H195</f>
        <v>0</v>
      </c>
      <c r="Q195" s="178">
        <v>0.11162</v>
      </c>
      <c r="R195" s="178">
        <f>Q195*H195</f>
        <v>1.8417299999999999</v>
      </c>
      <c r="S195" s="178">
        <v>0</v>
      </c>
      <c r="T195" s="179">
        <f>S195*H195</f>
        <v>0</v>
      </c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R195" s="180" t="s">
        <v>127</v>
      </c>
      <c r="AT195" s="180" t="s">
        <v>123</v>
      </c>
      <c r="AU195" s="180" t="s">
        <v>83</v>
      </c>
      <c r="AY195" s="18" t="s">
        <v>121</v>
      </c>
      <c r="BE195" s="181">
        <f>IF(N195="základní",J195,0)</f>
        <v>0</v>
      </c>
      <c r="BF195" s="181">
        <f>IF(N195="snížená",J195,0)</f>
        <v>0</v>
      </c>
      <c r="BG195" s="181">
        <f>IF(N195="zákl. přenesená",J195,0)</f>
        <v>0</v>
      </c>
      <c r="BH195" s="181">
        <f>IF(N195="sníž. přenesená",J195,0)</f>
        <v>0</v>
      </c>
      <c r="BI195" s="181">
        <f>IF(N195="nulová",J195,0)</f>
        <v>0</v>
      </c>
      <c r="BJ195" s="18" t="s">
        <v>81</v>
      </c>
      <c r="BK195" s="181">
        <f>ROUND(I195*H195,2)</f>
        <v>0</v>
      </c>
      <c r="BL195" s="18" t="s">
        <v>127</v>
      </c>
      <c r="BM195" s="180" t="s">
        <v>254</v>
      </c>
    </row>
    <row r="196" s="13" customFormat="1">
      <c r="A196" s="13"/>
      <c r="B196" s="182"/>
      <c r="C196" s="13"/>
      <c r="D196" s="183" t="s">
        <v>136</v>
      </c>
      <c r="E196" s="184" t="s">
        <v>1</v>
      </c>
      <c r="F196" s="185" t="s">
        <v>255</v>
      </c>
      <c r="G196" s="13"/>
      <c r="H196" s="184" t="s">
        <v>1</v>
      </c>
      <c r="I196" s="186"/>
      <c r="J196" s="13"/>
      <c r="K196" s="13"/>
      <c r="L196" s="182"/>
      <c r="M196" s="187"/>
      <c r="N196" s="188"/>
      <c r="O196" s="188"/>
      <c r="P196" s="188"/>
      <c r="Q196" s="188"/>
      <c r="R196" s="188"/>
      <c r="S196" s="188"/>
      <c r="T196" s="189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184" t="s">
        <v>136</v>
      </c>
      <c r="AU196" s="184" t="s">
        <v>83</v>
      </c>
      <c r="AV196" s="13" t="s">
        <v>81</v>
      </c>
      <c r="AW196" s="13" t="s">
        <v>30</v>
      </c>
      <c r="AX196" s="13" t="s">
        <v>73</v>
      </c>
      <c r="AY196" s="184" t="s">
        <v>121</v>
      </c>
    </row>
    <row r="197" s="14" customFormat="1">
      <c r="A197" s="14"/>
      <c r="B197" s="190"/>
      <c r="C197" s="14"/>
      <c r="D197" s="183" t="s">
        <v>136</v>
      </c>
      <c r="E197" s="191" t="s">
        <v>1</v>
      </c>
      <c r="F197" s="192" t="s">
        <v>256</v>
      </c>
      <c r="G197" s="14"/>
      <c r="H197" s="193">
        <v>16.5</v>
      </c>
      <c r="I197" s="194"/>
      <c r="J197" s="14"/>
      <c r="K197" s="14"/>
      <c r="L197" s="190"/>
      <c r="M197" s="195"/>
      <c r="N197" s="196"/>
      <c r="O197" s="196"/>
      <c r="P197" s="196"/>
      <c r="Q197" s="196"/>
      <c r="R197" s="196"/>
      <c r="S197" s="196"/>
      <c r="T197" s="197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191" t="s">
        <v>136</v>
      </c>
      <c r="AU197" s="191" t="s">
        <v>83</v>
      </c>
      <c r="AV197" s="14" t="s">
        <v>83</v>
      </c>
      <c r="AW197" s="14" t="s">
        <v>30</v>
      </c>
      <c r="AX197" s="14" t="s">
        <v>81</v>
      </c>
      <c r="AY197" s="191" t="s">
        <v>121</v>
      </c>
    </row>
    <row r="198" s="2" customFormat="1" ht="21.75" customHeight="1">
      <c r="A198" s="37"/>
      <c r="B198" s="167"/>
      <c r="C198" s="206" t="s">
        <v>257</v>
      </c>
      <c r="D198" s="206" t="s">
        <v>225</v>
      </c>
      <c r="E198" s="207" t="s">
        <v>258</v>
      </c>
      <c r="F198" s="208" t="s">
        <v>259</v>
      </c>
      <c r="G198" s="209" t="s">
        <v>126</v>
      </c>
      <c r="H198" s="210">
        <v>16.995000000000001</v>
      </c>
      <c r="I198" s="211"/>
      <c r="J198" s="212">
        <f>ROUND(I198*H198,2)</f>
        <v>0</v>
      </c>
      <c r="K198" s="213"/>
      <c r="L198" s="214"/>
      <c r="M198" s="215" t="s">
        <v>1</v>
      </c>
      <c r="N198" s="216" t="s">
        <v>38</v>
      </c>
      <c r="O198" s="76"/>
      <c r="P198" s="178">
        <f>O198*H198</f>
        <v>0</v>
      </c>
      <c r="Q198" s="178">
        <v>0.17599999999999999</v>
      </c>
      <c r="R198" s="178">
        <f>Q198*H198</f>
        <v>2.99112</v>
      </c>
      <c r="S198" s="178">
        <v>0</v>
      </c>
      <c r="T198" s="179">
        <f>S198*H198</f>
        <v>0</v>
      </c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R198" s="180" t="s">
        <v>161</v>
      </c>
      <c r="AT198" s="180" t="s">
        <v>225</v>
      </c>
      <c r="AU198" s="180" t="s">
        <v>83</v>
      </c>
      <c r="AY198" s="18" t="s">
        <v>121</v>
      </c>
      <c r="BE198" s="181">
        <f>IF(N198="základní",J198,0)</f>
        <v>0</v>
      </c>
      <c r="BF198" s="181">
        <f>IF(N198="snížená",J198,0)</f>
        <v>0</v>
      </c>
      <c r="BG198" s="181">
        <f>IF(N198="zákl. přenesená",J198,0)</f>
        <v>0</v>
      </c>
      <c r="BH198" s="181">
        <f>IF(N198="sníž. přenesená",J198,0)</f>
        <v>0</v>
      </c>
      <c r="BI198" s="181">
        <f>IF(N198="nulová",J198,0)</f>
        <v>0</v>
      </c>
      <c r="BJ198" s="18" t="s">
        <v>81</v>
      </c>
      <c r="BK198" s="181">
        <f>ROUND(I198*H198,2)</f>
        <v>0</v>
      </c>
      <c r="BL198" s="18" t="s">
        <v>127</v>
      </c>
      <c r="BM198" s="180" t="s">
        <v>260</v>
      </c>
    </row>
    <row r="199" s="13" customFormat="1">
      <c r="A199" s="13"/>
      <c r="B199" s="182"/>
      <c r="C199" s="13"/>
      <c r="D199" s="183" t="s">
        <v>136</v>
      </c>
      <c r="E199" s="184" t="s">
        <v>1</v>
      </c>
      <c r="F199" s="185" t="s">
        <v>255</v>
      </c>
      <c r="G199" s="13"/>
      <c r="H199" s="184" t="s">
        <v>1</v>
      </c>
      <c r="I199" s="186"/>
      <c r="J199" s="13"/>
      <c r="K199" s="13"/>
      <c r="L199" s="182"/>
      <c r="M199" s="187"/>
      <c r="N199" s="188"/>
      <c r="O199" s="188"/>
      <c r="P199" s="188"/>
      <c r="Q199" s="188"/>
      <c r="R199" s="188"/>
      <c r="S199" s="188"/>
      <c r="T199" s="189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184" t="s">
        <v>136</v>
      </c>
      <c r="AU199" s="184" t="s">
        <v>83</v>
      </c>
      <c r="AV199" s="13" t="s">
        <v>81</v>
      </c>
      <c r="AW199" s="13" t="s">
        <v>30</v>
      </c>
      <c r="AX199" s="13" t="s">
        <v>73</v>
      </c>
      <c r="AY199" s="184" t="s">
        <v>121</v>
      </c>
    </row>
    <row r="200" s="14" customFormat="1">
      <c r="A200" s="14"/>
      <c r="B200" s="190"/>
      <c r="C200" s="14"/>
      <c r="D200" s="183" t="s">
        <v>136</v>
      </c>
      <c r="E200" s="191" t="s">
        <v>1</v>
      </c>
      <c r="F200" s="192" t="s">
        <v>261</v>
      </c>
      <c r="G200" s="14"/>
      <c r="H200" s="193">
        <v>16.995000000000001</v>
      </c>
      <c r="I200" s="194"/>
      <c r="J200" s="14"/>
      <c r="K200" s="14"/>
      <c r="L200" s="190"/>
      <c r="M200" s="195"/>
      <c r="N200" s="196"/>
      <c r="O200" s="196"/>
      <c r="P200" s="196"/>
      <c r="Q200" s="196"/>
      <c r="R200" s="196"/>
      <c r="S200" s="196"/>
      <c r="T200" s="197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191" t="s">
        <v>136</v>
      </c>
      <c r="AU200" s="191" t="s">
        <v>83</v>
      </c>
      <c r="AV200" s="14" t="s">
        <v>83</v>
      </c>
      <c r="AW200" s="14" t="s">
        <v>30</v>
      </c>
      <c r="AX200" s="14" t="s">
        <v>81</v>
      </c>
      <c r="AY200" s="191" t="s">
        <v>121</v>
      </c>
    </row>
    <row r="201" s="12" customFormat="1" ht="22.8" customHeight="1">
      <c r="A201" s="12"/>
      <c r="B201" s="154"/>
      <c r="C201" s="12"/>
      <c r="D201" s="155" t="s">
        <v>72</v>
      </c>
      <c r="E201" s="165" t="s">
        <v>262</v>
      </c>
      <c r="F201" s="165" t="s">
        <v>263</v>
      </c>
      <c r="G201" s="12"/>
      <c r="H201" s="12"/>
      <c r="I201" s="157"/>
      <c r="J201" s="166">
        <f>BK201</f>
        <v>0</v>
      </c>
      <c r="K201" s="12"/>
      <c r="L201" s="154"/>
      <c r="M201" s="159"/>
      <c r="N201" s="160"/>
      <c r="O201" s="160"/>
      <c r="P201" s="161">
        <f>SUM(P202:P212)</f>
        <v>0</v>
      </c>
      <c r="Q201" s="160"/>
      <c r="R201" s="161">
        <f>SUM(R202:R212)</f>
        <v>258.85755999999998</v>
      </c>
      <c r="S201" s="160"/>
      <c r="T201" s="162">
        <f>SUM(T202:T212)</f>
        <v>0</v>
      </c>
      <c r="U201" s="12"/>
      <c r="V201" s="12"/>
      <c r="W201" s="12"/>
      <c r="X201" s="12"/>
      <c r="Y201" s="12"/>
      <c r="Z201" s="12"/>
      <c r="AA201" s="12"/>
      <c r="AB201" s="12"/>
      <c r="AC201" s="12"/>
      <c r="AD201" s="12"/>
      <c r="AE201" s="12"/>
      <c r="AR201" s="155" t="s">
        <v>81</v>
      </c>
      <c r="AT201" s="163" t="s">
        <v>72</v>
      </c>
      <c r="AU201" s="163" t="s">
        <v>81</v>
      </c>
      <c r="AY201" s="155" t="s">
        <v>121</v>
      </c>
      <c r="BK201" s="164">
        <f>SUM(BK202:BK212)</f>
        <v>0</v>
      </c>
    </row>
    <row r="202" s="2" customFormat="1" ht="24.15" customHeight="1">
      <c r="A202" s="37"/>
      <c r="B202" s="167"/>
      <c r="C202" s="168" t="s">
        <v>264</v>
      </c>
      <c r="D202" s="168" t="s">
        <v>123</v>
      </c>
      <c r="E202" s="169" t="s">
        <v>265</v>
      </c>
      <c r="F202" s="170" t="s">
        <v>266</v>
      </c>
      <c r="G202" s="171" t="s">
        <v>126</v>
      </c>
      <c r="H202" s="172">
        <v>238</v>
      </c>
      <c r="I202" s="173"/>
      <c r="J202" s="174">
        <f>ROUND(I202*H202,2)</f>
        <v>0</v>
      </c>
      <c r="K202" s="175"/>
      <c r="L202" s="38"/>
      <c r="M202" s="176" t="s">
        <v>1</v>
      </c>
      <c r="N202" s="177" t="s">
        <v>38</v>
      </c>
      <c r="O202" s="76"/>
      <c r="P202" s="178">
        <f>O202*H202</f>
        <v>0</v>
      </c>
      <c r="Q202" s="178">
        <v>0.34499999999999997</v>
      </c>
      <c r="R202" s="178">
        <f>Q202*H202</f>
        <v>82.109999999999999</v>
      </c>
      <c r="S202" s="178">
        <v>0</v>
      </c>
      <c r="T202" s="179">
        <f>S202*H202</f>
        <v>0</v>
      </c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R202" s="180" t="s">
        <v>127</v>
      </c>
      <c r="AT202" s="180" t="s">
        <v>123</v>
      </c>
      <c r="AU202" s="180" t="s">
        <v>83</v>
      </c>
      <c r="AY202" s="18" t="s">
        <v>121</v>
      </c>
      <c r="BE202" s="181">
        <f>IF(N202="základní",J202,0)</f>
        <v>0</v>
      </c>
      <c r="BF202" s="181">
        <f>IF(N202="snížená",J202,0)</f>
        <v>0</v>
      </c>
      <c r="BG202" s="181">
        <f>IF(N202="zákl. přenesená",J202,0)</f>
        <v>0</v>
      </c>
      <c r="BH202" s="181">
        <f>IF(N202="sníž. přenesená",J202,0)</f>
        <v>0</v>
      </c>
      <c r="BI202" s="181">
        <f>IF(N202="nulová",J202,0)</f>
        <v>0</v>
      </c>
      <c r="BJ202" s="18" t="s">
        <v>81</v>
      </c>
      <c r="BK202" s="181">
        <f>ROUND(I202*H202,2)</f>
        <v>0</v>
      </c>
      <c r="BL202" s="18" t="s">
        <v>127</v>
      </c>
      <c r="BM202" s="180" t="s">
        <v>267</v>
      </c>
    </row>
    <row r="203" s="13" customFormat="1">
      <c r="A203" s="13"/>
      <c r="B203" s="182"/>
      <c r="C203" s="13"/>
      <c r="D203" s="183" t="s">
        <v>136</v>
      </c>
      <c r="E203" s="184" t="s">
        <v>1</v>
      </c>
      <c r="F203" s="185" t="s">
        <v>268</v>
      </c>
      <c r="G203" s="13"/>
      <c r="H203" s="184" t="s">
        <v>1</v>
      </c>
      <c r="I203" s="186"/>
      <c r="J203" s="13"/>
      <c r="K203" s="13"/>
      <c r="L203" s="182"/>
      <c r="M203" s="187"/>
      <c r="N203" s="188"/>
      <c r="O203" s="188"/>
      <c r="P203" s="188"/>
      <c r="Q203" s="188"/>
      <c r="R203" s="188"/>
      <c r="S203" s="188"/>
      <c r="T203" s="189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184" t="s">
        <v>136</v>
      </c>
      <c r="AU203" s="184" t="s">
        <v>83</v>
      </c>
      <c r="AV203" s="13" t="s">
        <v>81</v>
      </c>
      <c r="AW203" s="13" t="s">
        <v>30</v>
      </c>
      <c r="AX203" s="13" t="s">
        <v>73</v>
      </c>
      <c r="AY203" s="184" t="s">
        <v>121</v>
      </c>
    </row>
    <row r="204" s="14" customFormat="1">
      <c r="A204" s="14"/>
      <c r="B204" s="190"/>
      <c r="C204" s="14"/>
      <c r="D204" s="183" t="s">
        <v>136</v>
      </c>
      <c r="E204" s="191" t="s">
        <v>1</v>
      </c>
      <c r="F204" s="192" t="s">
        <v>269</v>
      </c>
      <c r="G204" s="14"/>
      <c r="H204" s="193">
        <v>238</v>
      </c>
      <c r="I204" s="194"/>
      <c r="J204" s="14"/>
      <c r="K204" s="14"/>
      <c r="L204" s="190"/>
      <c r="M204" s="195"/>
      <c r="N204" s="196"/>
      <c r="O204" s="196"/>
      <c r="P204" s="196"/>
      <c r="Q204" s="196"/>
      <c r="R204" s="196"/>
      <c r="S204" s="196"/>
      <c r="T204" s="197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191" t="s">
        <v>136</v>
      </c>
      <c r="AU204" s="191" t="s">
        <v>83</v>
      </c>
      <c r="AV204" s="14" t="s">
        <v>83</v>
      </c>
      <c r="AW204" s="14" t="s">
        <v>30</v>
      </c>
      <c r="AX204" s="14" t="s">
        <v>81</v>
      </c>
      <c r="AY204" s="191" t="s">
        <v>121</v>
      </c>
    </row>
    <row r="205" s="2" customFormat="1" ht="24.15" customHeight="1">
      <c r="A205" s="37"/>
      <c r="B205" s="167"/>
      <c r="C205" s="168" t="s">
        <v>246</v>
      </c>
      <c r="D205" s="168" t="s">
        <v>123</v>
      </c>
      <c r="E205" s="169" t="s">
        <v>270</v>
      </c>
      <c r="F205" s="170" t="s">
        <v>271</v>
      </c>
      <c r="G205" s="171" t="s">
        <v>126</v>
      </c>
      <c r="H205" s="172">
        <v>238</v>
      </c>
      <c r="I205" s="173"/>
      <c r="J205" s="174">
        <f>ROUND(I205*H205,2)</f>
        <v>0</v>
      </c>
      <c r="K205" s="175"/>
      <c r="L205" s="38"/>
      <c r="M205" s="176" t="s">
        <v>1</v>
      </c>
      <c r="N205" s="177" t="s">
        <v>38</v>
      </c>
      <c r="O205" s="76"/>
      <c r="P205" s="178">
        <f>O205*H205</f>
        <v>0</v>
      </c>
      <c r="Q205" s="178">
        <v>0.38313999999999998</v>
      </c>
      <c r="R205" s="178">
        <f>Q205*H205</f>
        <v>91.18732</v>
      </c>
      <c r="S205" s="178">
        <v>0</v>
      </c>
      <c r="T205" s="179">
        <f>S205*H205</f>
        <v>0</v>
      </c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R205" s="180" t="s">
        <v>127</v>
      </c>
      <c r="AT205" s="180" t="s">
        <v>123</v>
      </c>
      <c r="AU205" s="180" t="s">
        <v>83</v>
      </c>
      <c r="AY205" s="18" t="s">
        <v>121</v>
      </c>
      <c r="BE205" s="181">
        <f>IF(N205="základní",J205,0)</f>
        <v>0</v>
      </c>
      <c r="BF205" s="181">
        <f>IF(N205="snížená",J205,0)</f>
        <v>0</v>
      </c>
      <c r="BG205" s="181">
        <f>IF(N205="zákl. přenesená",J205,0)</f>
        <v>0</v>
      </c>
      <c r="BH205" s="181">
        <f>IF(N205="sníž. přenesená",J205,0)</f>
        <v>0</v>
      </c>
      <c r="BI205" s="181">
        <f>IF(N205="nulová",J205,0)</f>
        <v>0</v>
      </c>
      <c r="BJ205" s="18" t="s">
        <v>81</v>
      </c>
      <c r="BK205" s="181">
        <f>ROUND(I205*H205,2)</f>
        <v>0</v>
      </c>
      <c r="BL205" s="18" t="s">
        <v>127</v>
      </c>
      <c r="BM205" s="180" t="s">
        <v>272</v>
      </c>
    </row>
    <row r="206" s="2" customFormat="1" ht="24.15" customHeight="1">
      <c r="A206" s="37"/>
      <c r="B206" s="167"/>
      <c r="C206" s="168" t="s">
        <v>273</v>
      </c>
      <c r="D206" s="168" t="s">
        <v>123</v>
      </c>
      <c r="E206" s="169" t="s">
        <v>274</v>
      </c>
      <c r="F206" s="170" t="s">
        <v>275</v>
      </c>
      <c r="G206" s="171" t="s">
        <v>126</v>
      </c>
      <c r="H206" s="172">
        <v>380</v>
      </c>
      <c r="I206" s="173"/>
      <c r="J206" s="174">
        <f>ROUND(I206*H206,2)</f>
        <v>0</v>
      </c>
      <c r="K206" s="175"/>
      <c r="L206" s="38"/>
      <c r="M206" s="176" t="s">
        <v>1</v>
      </c>
      <c r="N206" s="177" t="s">
        <v>38</v>
      </c>
      <c r="O206" s="76"/>
      <c r="P206" s="178">
        <f>O206*H206</f>
        <v>0</v>
      </c>
      <c r="Q206" s="178">
        <v>0.11162</v>
      </c>
      <c r="R206" s="178">
        <f>Q206*H206</f>
        <v>42.415599999999998</v>
      </c>
      <c r="S206" s="178">
        <v>0</v>
      </c>
      <c r="T206" s="179">
        <f>S206*H206</f>
        <v>0</v>
      </c>
      <c r="U206" s="37"/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  <c r="AR206" s="180" t="s">
        <v>127</v>
      </c>
      <c r="AT206" s="180" t="s">
        <v>123</v>
      </c>
      <c r="AU206" s="180" t="s">
        <v>83</v>
      </c>
      <c r="AY206" s="18" t="s">
        <v>121</v>
      </c>
      <c r="BE206" s="181">
        <f>IF(N206="základní",J206,0)</f>
        <v>0</v>
      </c>
      <c r="BF206" s="181">
        <f>IF(N206="snížená",J206,0)</f>
        <v>0</v>
      </c>
      <c r="BG206" s="181">
        <f>IF(N206="zákl. přenesená",J206,0)</f>
        <v>0</v>
      </c>
      <c r="BH206" s="181">
        <f>IF(N206="sníž. přenesená",J206,0)</f>
        <v>0</v>
      </c>
      <c r="BI206" s="181">
        <f>IF(N206="nulová",J206,0)</f>
        <v>0</v>
      </c>
      <c r="BJ206" s="18" t="s">
        <v>81</v>
      </c>
      <c r="BK206" s="181">
        <f>ROUND(I206*H206,2)</f>
        <v>0</v>
      </c>
      <c r="BL206" s="18" t="s">
        <v>127</v>
      </c>
      <c r="BM206" s="180" t="s">
        <v>276</v>
      </c>
    </row>
    <row r="207" s="2" customFormat="1" ht="16.5" customHeight="1">
      <c r="A207" s="37"/>
      <c r="B207" s="167"/>
      <c r="C207" s="206" t="s">
        <v>277</v>
      </c>
      <c r="D207" s="206" t="s">
        <v>225</v>
      </c>
      <c r="E207" s="207" t="s">
        <v>278</v>
      </c>
      <c r="F207" s="208" t="s">
        <v>279</v>
      </c>
      <c r="G207" s="209" t="s">
        <v>126</v>
      </c>
      <c r="H207" s="210">
        <v>11.33</v>
      </c>
      <c r="I207" s="211"/>
      <c r="J207" s="212">
        <f>ROUND(I207*H207,2)</f>
        <v>0</v>
      </c>
      <c r="K207" s="213"/>
      <c r="L207" s="214"/>
      <c r="M207" s="215" t="s">
        <v>1</v>
      </c>
      <c r="N207" s="216" t="s">
        <v>38</v>
      </c>
      <c r="O207" s="76"/>
      <c r="P207" s="178">
        <f>O207*H207</f>
        <v>0</v>
      </c>
      <c r="Q207" s="178">
        <v>0.17599999999999999</v>
      </c>
      <c r="R207" s="178">
        <f>Q207*H207</f>
        <v>1.9940799999999999</v>
      </c>
      <c r="S207" s="178">
        <v>0</v>
      </c>
      <c r="T207" s="179">
        <f>S207*H207</f>
        <v>0</v>
      </c>
      <c r="U207" s="37"/>
      <c r="V207" s="37"/>
      <c r="W207" s="37"/>
      <c r="X207" s="37"/>
      <c r="Y207" s="37"/>
      <c r="Z207" s="37"/>
      <c r="AA207" s="37"/>
      <c r="AB207" s="37"/>
      <c r="AC207" s="37"/>
      <c r="AD207" s="37"/>
      <c r="AE207" s="37"/>
      <c r="AR207" s="180" t="s">
        <v>161</v>
      </c>
      <c r="AT207" s="180" t="s">
        <v>225</v>
      </c>
      <c r="AU207" s="180" t="s">
        <v>83</v>
      </c>
      <c r="AY207" s="18" t="s">
        <v>121</v>
      </c>
      <c r="BE207" s="181">
        <f>IF(N207="základní",J207,0)</f>
        <v>0</v>
      </c>
      <c r="BF207" s="181">
        <f>IF(N207="snížená",J207,0)</f>
        <v>0</v>
      </c>
      <c r="BG207" s="181">
        <f>IF(N207="zákl. přenesená",J207,0)</f>
        <v>0</v>
      </c>
      <c r="BH207" s="181">
        <f>IF(N207="sníž. přenesená",J207,0)</f>
        <v>0</v>
      </c>
      <c r="BI207" s="181">
        <f>IF(N207="nulová",J207,0)</f>
        <v>0</v>
      </c>
      <c r="BJ207" s="18" t="s">
        <v>81</v>
      </c>
      <c r="BK207" s="181">
        <f>ROUND(I207*H207,2)</f>
        <v>0</v>
      </c>
      <c r="BL207" s="18" t="s">
        <v>127</v>
      </c>
      <c r="BM207" s="180" t="s">
        <v>280</v>
      </c>
    </row>
    <row r="208" s="14" customFormat="1">
      <c r="A208" s="14"/>
      <c r="B208" s="190"/>
      <c r="C208" s="14"/>
      <c r="D208" s="183" t="s">
        <v>136</v>
      </c>
      <c r="E208" s="191" t="s">
        <v>1</v>
      </c>
      <c r="F208" s="192" t="s">
        <v>281</v>
      </c>
      <c r="G208" s="14"/>
      <c r="H208" s="193">
        <v>11.33</v>
      </c>
      <c r="I208" s="194"/>
      <c r="J208" s="14"/>
      <c r="K208" s="14"/>
      <c r="L208" s="190"/>
      <c r="M208" s="195"/>
      <c r="N208" s="196"/>
      <c r="O208" s="196"/>
      <c r="P208" s="196"/>
      <c r="Q208" s="196"/>
      <c r="R208" s="196"/>
      <c r="S208" s="196"/>
      <c r="T208" s="197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191" t="s">
        <v>136</v>
      </c>
      <c r="AU208" s="191" t="s">
        <v>83</v>
      </c>
      <c r="AV208" s="14" t="s">
        <v>83</v>
      </c>
      <c r="AW208" s="14" t="s">
        <v>30</v>
      </c>
      <c r="AX208" s="14" t="s">
        <v>81</v>
      </c>
      <c r="AY208" s="191" t="s">
        <v>121</v>
      </c>
    </row>
    <row r="209" s="2" customFormat="1" ht="16.5" customHeight="1">
      <c r="A209" s="37"/>
      <c r="B209" s="167"/>
      <c r="C209" s="206" t="s">
        <v>282</v>
      </c>
      <c r="D209" s="206" t="s">
        <v>225</v>
      </c>
      <c r="E209" s="207" t="s">
        <v>283</v>
      </c>
      <c r="F209" s="208" t="s">
        <v>284</v>
      </c>
      <c r="G209" s="209" t="s">
        <v>126</v>
      </c>
      <c r="H209" s="210">
        <v>189.52000000000001</v>
      </c>
      <c r="I209" s="211"/>
      <c r="J209" s="212">
        <f>ROUND(I209*H209,2)</f>
        <v>0</v>
      </c>
      <c r="K209" s="213"/>
      <c r="L209" s="214"/>
      <c r="M209" s="215" t="s">
        <v>1</v>
      </c>
      <c r="N209" s="216" t="s">
        <v>38</v>
      </c>
      <c r="O209" s="76"/>
      <c r="P209" s="178">
        <f>O209*H209</f>
        <v>0</v>
      </c>
      <c r="Q209" s="178">
        <v>0.17599999999999999</v>
      </c>
      <c r="R209" s="178">
        <f>Q209*H209</f>
        <v>33.355519999999999</v>
      </c>
      <c r="S209" s="178">
        <v>0</v>
      </c>
      <c r="T209" s="179">
        <f>S209*H209</f>
        <v>0</v>
      </c>
      <c r="U209" s="37"/>
      <c r="V209" s="37"/>
      <c r="W209" s="37"/>
      <c r="X209" s="37"/>
      <c r="Y209" s="37"/>
      <c r="Z209" s="37"/>
      <c r="AA209" s="37"/>
      <c r="AB209" s="37"/>
      <c r="AC209" s="37"/>
      <c r="AD209" s="37"/>
      <c r="AE209" s="37"/>
      <c r="AR209" s="180" t="s">
        <v>161</v>
      </c>
      <c r="AT209" s="180" t="s">
        <v>225</v>
      </c>
      <c r="AU209" s="180" t="s">
        <v>83</v>
      </c>
      <c r="AY209" s="18" t="s">
        <v>121</v>
      </c>
      <c r="BE209" s="181">
        <f>IF(N209="základní",J209,0)</f>
        <v>0</v>
      </c>
      <c r="BF209" s="181">
        <f>IF(N209="snížená",J209,0)</f>
        <v>0</v>
      </c>
      <c r="BG209" s="181">
        <f>IF(N209="zákl. přenesená",J209,0)</f>
        <v>0</v>
      </c>
      <c r="BH209" s="181">
        <f>IF(N209="sníž. přenesená",J209,0)</f>
        <v>0</v>
      </c>
      <c r="BI209" s="181">
        <f>IF(N209="nulová",J209,0)</f>
        <v>0</v>
      </c>
      <c r="BJ209" s="18" t="s">
        <v>81</v>
      </c>
      <c r="BK209" s="181">
        <f>ROUND(I209*H209,2)</f>
        <v>0</v>
      </c>
      <c r="BL209" s="18" t="s">
        <v>127</v>
      </c>
      <c r="BM209" s="180" t="s">
        <v>285</v>
      </c>
    </row>
    <row r="210" s="14" customFormat="1">
      <c r="A210" s="14"/>
      <c r="B210" s="190"/>
      <c r="C210" s="14"/>
      <c r="D210" s="183" t="s">
        <v>136</v>
      </c>
      <c r="E210" s="191" t="s">
        <v>1</v>
      </c>
      <c r="F210" s="192" t="s">
        <v>286</v>
      </c>
      <c r="G210" s="14"/>
      <c r="H210" s="193">
        <v>189.52000000000001</v>
      </c>
      <c r="I210" s="194"/>
      <c r="J210" s="14"/>
      <c r="K210" s="14"/>
      <c r="L210" s="190"/>
      <c r="M210" s="195"/>
      <c r="N210" s="196"/>
      <c r="O210" s="196"/>
      <c r="P210" s="196"/>
      <c r="Q210" s="196"/>
      <c r="R210" s="196"/>
      <c r="S210" s="196"/>
      <c r="T210" s="197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191" t="s">
        <v>136</v>
      </c>
      <c r="AU210" s="191" t="s">
        <v>83</v>
      </c>
      <c r="AV210" s="14" t="s">
        <v>83</v>
      </c>
      <c r="AW210" s="14" t="s">
        <v>30</v>
      </c>
      <c r="AX210" s="14" t="s">
        <v>81</v>
      </c>
      <c r="AY210" s="191" t="s">
        <v>121</v>
      </c>
    </row>
    <row r="211" s="2" customFormat="1" ht="16.5" customHeight="1">
      <c r="A211" s="37"/>
      <c r="B211" s="167"/>
      <c r="C211" s="206" t="s">
        <v>287</v>
      </c>
      <c r="D211" s="206" t="s">
        <v>225</v>
      </c>
      <c r="E211" s="207" t="s">
        <v>288</v>
      </c>
      <c r="F211" s="208" t="s">
        <v>289</v>
      </c>
      <c r="G211" s="209" t="s">
        <v>126</v>
      </c>
      <c r="H211" s="210">
        <v>44.289999999999999</v>
      </c>
      <c r="I211" s="211"/>
      <c r="J211" s="212">
        <f>ROUND(I211*H211,2)</f>
        <v>0</v>
      </c>
      <c r="K211" s="213"/>
      <c r="L211" s="214"/>
      <c r="M211" s="215" t="s">
        <v>1</v>
      </c>
      <c r="N211" s="216" t="s">
        <v>38</v>
      </c>
      <c r="O211" s="76"/>
      <c r="P211" s="178">
        <f>O211*H211</f>
        <v>0</v>
      </c>
      <c r="Q211" s="178">
        <v>0.17599999999999999</v>
      </c>
      <c r="R211" s="178">
        <f>Q211*H211</f>
        <v>7.7950399999999993</v>
      </c>
      <c r="S211" s="178">
        <v>0</v>
      </c>
      <c r="T211" s="179">
        <f>S211*H211</f>
        <v>0</v>
      </c>
      <c r="U211" s="37"/>
      <c r="V211" s="37"/>
      <c r="W211" s="37"/>
      <c r="X211" s="37"/>
      <c r="Y211" s="37"/>
      <c r="Z211" s="37"/>
      <c r="AA211" s="37"/>
      <c r="AB211" s="37"/>
      <c r="AC211" s="37"/>
      <c r="AD211" s="37"/>
      <c r="AE211" s="37"/>
      <c r="AR211" s="180" t="s">
        <v>161</v>
      </c>
      <c r="AT211" s="180" t="s">
        <v>225</v>
      </c>
      <c r="AU211" s="180" t="s">
        <v>83</v>
      </c>
      <c r="AY211" s="18" t="s">
        <v>121</v>
      </c>
      <c r="BE211" s="181">
        <f>IF(N211="základní",J211,0)</f>
        <v>0</v>
      </c>
      <c r="BF211" s="181">
        <f>IF(N211="snížená",J211,0)</f>
        <v>0</v>
      </c>
      <c r="BG211" s="181">
        <f>IF(N211="zákl. přenesená",J211,0)</f>
        <v>0</v>
      </c>
      <c r="BH211" s="181">
        <f>IF(N211="sníž. přenesená",J211,0)</f>
        <v>0</v>
      </c>
      <c r="BI211" s="181">
        <f>IF(N211="nulová",J211,0)</f>
        <v>0</v>
      </c>
      <c r="BJ211" s="18" t="s">
        <v>81</v>
      </c>
      <c r="BK211" s="181">
        <f>ROUND(I211*H211,2)</f>
        <v>0</v>
      </c>
      <c r="BL211" s="18" t="s">
        <v>127</v>
      </c>
      <c r="BM211" s="180" t="s">
        <v>290</v>
      </c>
    </row>
    <row r="212" s="14" customFormat="1">
      <c r="A212" s="14"/>
      <c r="B212" s="190"/>
      <c r="C212" s="14"/>
      <c r="D212" s="183" t="s">
        <v>136</v>
      </c>
      <c r="E212" s="191" t="s">
        <v>1</v>
      </c>
      <c r="F212" s="192" t="s">
        <v>291</v>
      </c>
      <c r="G212" s="14"/>
      <c r="H212" s="193">
        <v>44.289999999999999</v>
      </c>
      <c r="I212" s="194"/>
      <c r="J212" s="14"/>
      <c r="K212" s="14"/>
      <c r="L212" s="190"/>
      <c r="M212" s="195"/>
      <c r="N212" s="196"/>
      <c r="O212" s="196"/>
      <c r="P212" s="196"/>
      <c r="Q212" s="196"/>
      <c r="R212" s="196"/>
      <c r="S212" s="196"/>
      <c r="T212" s="197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191" t="s">
        <v>136</v>
      </c>
      <c r="AU212" s="191" t="s">
        <v>83</v>
      </c>
      <c r="AV212" s="14" t="s">
        <v>83</v>
      </c>
      <c r="AW212" s="14" t="s">
        <v>30</v>
      </c>
      <c r="AX212" s="14" t="s">
        <v>81</v>
      </c>
      <c r="AY212" s="191" t="s">
        <v>121</v>
      </c>
    </row>
    <row r="213" s="12" customFormat="1" ht="22.8" customHeight="1">
      <c r="A213" s="12"/>
      <c r="B213" s="154"/>
      <c r="C213" s="12"/>
      <c r="D213" s="155" t="s">
        <v>72</v>
      </c>
      <c r="E213" s="165" t="s">
        <v>292</v>
      </c>
      <c r="F213" s="165" t="s">
        <v>293</v>
      </c>
      <c r="G213" s="12"/>
      <c r="H213" s="12"/>
      <c r="I213" s="157"/>
      <c r="J213" s="166">
        <f>BK213</f>
        <v>0</v>
      </c>
      <c r="K213" s="12"/>
      <c r="L213" s="154"/>
      <c r="M213" s="159"/>
      <c r="N213" s="160"/>
      <c r="O213" s="160"/>
      <c r="P213" s="161">
        <f>SUM(P214:P219)</f>
        <v>0</v>
      </c>
      <c r="Q213" s="160"/>
      <c r="R213" s="161">
        <f>SUM(R214:R219)</f>
        <v>218.04155999999998</v>
      </c>
      <c r="S213" s="160"/>
      <c r="T213" s="162">
        <f>SUM(T214:T219)</f>
        <v>0</v>
      </c>
      <c r="U213" s="12"/>
      <c r="V213" s="12"/>
      <c r="W213" s="12"/>
      <c r="X213" s="12"/>
      <c r="Y213" s="12"/>
      <c r="Z213" s="12"/>
      <c r="AA213" s="12"/>
      <c r="AB213" s="12"/>
      <c r="AC213" s="12"/>
      <c r="AD213" s="12"/>
      <c r="AE213" s="12"/>
      <c r="AR213" s="155" t="s">
        <v>81</v>
      </c>
      <c r="AT213" s="163" t="s">
        <v>72</v>
      </c>
      <c r="AU213" s="163" t="s">
        <v>81</v>
      </c>
      <c r="AY213" s="155" t="s">
        <v>121</v>
      </c>
      <c r="BK213" s="164">
        <f>SUM(BK214:BK219)</f>
        <v>0</v>
      </c>
    </row>
    <row r="214" s="2" customFormat="1" ht="24.15" customHeight="1">
      <c r="A214" s="37"/>
      <c r="B214" s="167"/>
      <c r="C214" s="168" t="s">
        <v>294</v>
      </c>
      <c r="D214" s="168" t="s">
        <v>123</v>
      </c>
      <c r="E214" s="169" t="s">
        <v>265</v>
      </c>
      <c r="F214" s="170" t="s">
        <v>266</v>
      </c>
      <c r="G214" s="171" t="s">
        <v>126</v>
      </c>
      <c r="H214" s="172">
        <v>396</v>
      </c>
      <c r="I214" s="173"/>
      <c r="J214" s="174">
        <f>ROUND(I214*H214,2)</f>
        <v>0</v>
      </c>
      <c r="K214" s="175"/>
      <c r="L214" s="38"/>
      <c r="M214" s="176" t="s">
        <v>1</v>
      </c>
      <c r="N214" s="177" t="s">
        <v>38</v>
      </c>
      <c r="O214" s="76"/>
      <c r="P214" s="178">
        <f>O214*H214</f>
        <v>0</v>
      </c>
      <c r="Q214" s="178">
        <v>0.34499999999999997</v>
      </c>
      <c r="R214" s="178">
        <f>Q214*H214</f>
        <v>136.61999999999998</v>
      </c>
      <c r="S214" s="178">
        <v>0</v>
      </c>
      <c r="T214" s="179">
        <f>S214*H214</f>
        <v>0</v>
      </c>
      <c r="U214" s="37"/>
      <c r="V214" s="37"/>
      <c r="W214" s="37"/>
      <c r="X214" s="37"/>
      <c r="Y214" s="37"/>
      <c r="Z214" s="37"/>
      <c r="AA214" s="37"/>
      <c r="AB214" s="37"/>
      <c r="AC214" s="37"/>
      <c r="AD214" s="37"/>
      <c r="AE214" s="37"/>
      <c r="AR214" s="180" t="s">
        <v>127</v>
      </c>
      <c r="AT214" s="180" t="s">
        <v>123</v>
      </c>
      <c r="AU214" s="180" t="s">
        <v>83</v>
      </c>
      <c r="AY214" s="18" t="s">
        <v>121</v>
      </c>
      <c r="BE214" s="181">
        <f>IF(N214="základní",J214,0)</f>
        <v>0</v>
      </c>
      <c r="BF214" s="181">
        <f>IF(N214="snížená",J214,0)</f>
        <v>0</v>
      </c>
      <c r="BG214" s="181">
        <f>IF(N214="zákl. přenesená",J214,0)</f>
        <v>0</v>
      </c>
      <c r="BH214" s="181">
        <f>IF(N214="sníž. přenesená",J214,0)</f>
        <v>0</v>
      </c>
      <c r="BI214" s="181">
        <f>IF(N214="nulová",J214,0)</f>
        <v>0</v>
      </c>
      <c r="BJ214" s="18" t="s">
        <v>81</v>
      </c>
      <c r="BK214" s="181">
        <f>ROUND(I214*H214,2)</f>
        <v>0</v>
      </c>
      <c r="BL214" s="18" t="s">
        <v>127</v>
      </c>
      <c r="BM214" s="180" t="s">
        <v>295</v>
      </c>
    </row>
    <row r="215" s="13" customFormat="1">
      <c r="A215" s="13"/>
      <c r="B215" s="182"/>
      <c r="C215" s="13"/>
      <c r="D215" s="183" t="s">
        <v>136</v>
      </c>
      <c r="E215" s="184" t="s">
        <v>1</v>
      </c>
      <c r="F215" s="185" t="s">
        <v>268</v>
      </c>
      <c r="G215" s="13"/>
      <c r="H215" s="184" t="s">
        <v>1</v>
      </c>
      <c r="I215" s="186"/>
      <c r="J215" s="13"/>
      <c r="K215" s="13"/>
      <c r="L215" s="182"/>
      <c r="M215" s="187"/>
      <c r="N215" s="188"/>
      <c r="O215" s="188"/>
      <c r="P215" s="188"/>
      <c r="Q215" s="188"/>
      <c r="R215" s="188"/>
      <c r="S215" s="188"/>
      <c r="T215" s="189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184" t="s">
        <v>136</v>
      </c>
      <c r="AU215" s="184" t="s">
        <v>83</v>
      </c>
      <c r="AV215" s="13" t="s">
        <v>81</v>
      </c>
      <c r="AW215" s="13" t="s">
        <v>30</v>
      </c>
      <c r="AX215" s="13" t="s">
        <v>73</v>
      </c>
      <c r="AY215" s="184" t="s">
        <v>121</v>
      </c>
    </row>
    <row r="216" s="14" customFormat="1">
      <c r="A216" s="14"/>
      <c r="B216" s="190"/>
      <c r="C216" s="14"/>
      <c r="D216" s="183" t="s">
        <v>136</v>
      </c>
      <c r="E216" s="191" t="s">
        <v>1</v>
      </c>
      <c r="F216" s="192" t="s">
        <v>296</v>
      </c>
      <c r="G216" s="14"/>
      <c r="H216" s="193">
        <v>396</v>
      </c>
      <c r="I216" s="194"/>
      <c r="J216" s="14"/>
      <c r="K216" s="14"/>
      <c r="L216" s="190"/>
      <c r="M216" s="195"/>
      <c r="N216" s="196"/>
      <c r="O216" s="196"/>
      <c r="P216" s="196"/>
      <c r="Q216" s="196"/>
      <c r="R216" s="196"/>
      <c r="S216" s="196"/>
      <c r="T216" s="197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191" t="s">
        <v>136</v>
      </c>
      <c r="AU216" s="191" t="s">
        <v>83</v>
      </c>
      <c r="AV216" s="14" t="s">
        <v>83</v>
      </c>
      <c r="AW216" s="14" t="s">
        <v>30</v>
      </c>
      <c r="AX216" s="14" t="s">
        <v>81</v>
      </c>
      <c r="AY216" s="191" t="s">
        <v>121</v>
      </c>
    </row>
    <row r="217" s="2" customFormat="1" ht="24.15" customHeight="1">
      <c r="A217" s="37"/>
      <c r="B217" s="167"/>
      <c r="C217" s="168" t="s">
        <v>297</v>
      </c>
      <c r="D217" s="168" t="s">
        <v>123</v>
      </c>
      <c r="E217" s="169" t="s">
        <v>298</v>
      </c>
      <c r="F217" s="170" t="s">
        <v>299</v>
      </c>
      <c r="G217" s="171" t="s">
        <v>126</v>
      </c>
      <c r="H217" s="172">
        <v>396</v>
      </c>
      <c r="I217" s="173"/>
      <c r="J217" s="174">
        <f>ROUND(I217*H217,2)</f>
        <v>0</v>
      </c>
      <c r="K217" s="175"/>
      <c r="L217" s="38"/>
      <c r="M217" s="176" t="s">
        <v>1</v>
      </c>
      <c r="N217" s="177" t="s">
        <v>38</v>
      </c>
      <c r="O217" s="76"/>
      <c r="P217" s="178">
        <f>O217*H217</f>
        <v>0</v>
      </c>
      <c r="Q217" s="178">
        <v>0.089219999999999994</v>
      </c>
      <c r="R217" s="178">
        <f>Q217*H217</f>
        <v>35.331119999999999</v>
      </c>
      <c r="S217" s="178">
        <v>0</v>
      </c>
      <c r="T217" s="179">
        <f>S217*H217</f>
        <v>0</v>
      </c>
      <c r="U217" s="37"/>
      <c r="V217" s="37"/>
      <c r="W217" s="37"/>
      <c r="X217" s="37"/>
      <c r="Y217" s="37"/>
      <c r="Z217" s="37"/>
      <c r="AA217" s="37"/>
      <c r="AB217" s="37"/>
      <c r="AC217" s="37"/>
      <c r="AD217" s="37"/>
      <c r="AE217" s="37"/>
      <c r="AR217" s="180" t="s">
        <v>127</v>
      </c>
      <c r="AT217" s="180" t="s">
        <v>123</v>
      </c>
      <c r="AU217" s="180" t="s">
        <v>83</v>
      </c>
      <c r="AY217" s="18" t="s">
        <v>121</v>
      </c>
      <c r="BE217" s="181">
        <f>IF(N217="základní",J217,0)</f>
        <v>0</v>
      </c>
      <c r="BF217" s="181">
        <f>IF(N217="snížená",J217,0)</f>
        <v>0</v>
      </c>
      <c r="BG217" s="181">
        <f>IF(N217="zákl. přenesená",J217,0)</f>
        <v>0</v>
      </c>
      <c r="BH217" s="181">
        <f>IF(N217="sníž. přenesená",J217,0)</f>
        <v>0</v>
      </c>
      <c r="BI217" s="181">
        <f>IF(N217="nulová",J217,0)</f>
        <v>0</v>
      </c>
      <c r="BJ217" s="18" t="s">
        <v>81</v>
      </c>
      <c r="BK217" s="181">
        <f>ROUND(I217*H217,2)</f>
        <v>0</v>
      </c>
      <c r="BL217" s="18" t="s">
        <v>127</v>
      </c>
      <c r="BM217" s="180" t="s">
        <v>300</v>
      </c>
    </row>
    <row r="218" s="2" customFormat="1" ht="16.5" customHeight="1">
      <c r="A218" s="37"/>
      <c r="B218" s="167"/>
      <c r="C218" s="206" t="s">
        <v>301</v>
      </c>
      <c r="D218" s="206" t="s">
        <v>225</v>
      </c>
      <c r="E218" s="207" t="s">
        <v>302</v>
      </c>
      <c r="F218" s="208" t="s">
        <v>303</v>
      </c>
      <c r="G218" s="209" t="s">
        <v>126</v>
      </c>
      <c r="H218" s="210">
        <v>407.88</v>
      </c>
      <c r="I218" s="211"/>
      <c r="J218" s="212">
        <f>ROUND(I218*H218,2)</f>
        <v>0</v>
      </c>
      <c r="K218" s="213"/>
      <c r="L218" s="214"/>
      <c r="M218" s="215" t="s">
        <v>1</v>
      </c>
      <c r="N218" s="216" t="s">
        <v>38</v>
      </c>
      <c r="O218" s="76"/>
      <c r="P218" s="178">
        <f>O218*H218</f>
        <v>0</v>
      </c>
      <c r="Q218" s="178">
        <v>0.113</v>
      </c>
      <c r="R218" s="178">
        <f>Q218*H218</f>
        <v>46.090440000000001</v>
      </c>
      <c r="S218" s="178">
        <v>0</v>
      </c>
      <c r="T218" s="179">
        <f>S218*H218</f>
        <v>0</v>
      </c>
      <c r="U218" s="37"/>
      <c r="V218" s="37"/>
      <c r="W218" s="37"/>
      <c r="X218" s="37"/>
      <c r="Y218" s="37"/>
      <c r="Z218" s="37"/>
      <c r="AA218" s="37"/>
      <c r="AB218" s="37"/>
      <c r="AC218" s="37"/>
      <c r="AD218" s="37"/>
      <c r="AE218" s="37"/>
      <c r="AR218" s="180" t="s">
        <v>161</v>
      </c>
      <c r="AT218" s="180" t="s">
        <v>225</v>
      </c>
      <c r="AU218" s="180" t="s">
        <v>83</v>
      </c>
      <c r="AY218" s="18" t="s">
        <v>121</v>
      </c>
      <c r="BE218" s="181">
        <f>IF(N218="základní",J218,0)</f>
        <v>0</v>
      </c>
      <c r="BF218" s="181">
        <f>IF(N218="snížená",J218,0)</f>
        <v>0</v>
      </c>
      <c r="BG218" s="181">
        <f>IF(N218="zákl. přenesená",J218,0)</f>
        <v>0</v>
      </c>
      <c r="BH218" s="181">
        <f>IF(N218="sníž. přenesená",J218,0)</f>
        <v>0</v>
      </c>
      <c r="BI218" s="181">
        <f>IF(N218="nulová",J218,0)</f>
        <v>0</v>
      </c>
      <c r="BJ218" s="18" t="s">
        <v>81</v>
      </c>
      <c r="BK218" s="181">
        <f>ROUND(I218*H218,2)</f>
        <v>0</v>
      </c>
      <c r="BL218" s="18" t="s">
        <v>127</v>
      </c>
      <c r="BM218" s="180" t="s">
        <v>304</v>
      </c>
    </row>
    <row r="219" s="14" customFormat="1">
      <c r="A219" s="14"/>
      <c r="B219" s="190"/>
      <c r="C219" s="14"/>
      <c r="D219" s="183" t="s">
        <v>136</v>
      </c>
      <c r="E219" s="191" t="s">
        <v>1</v>
      </c>
      <c r="F219" s="192" t="s">
        <v>305</v>
      </c>
      <c r="G219" s="14"/>
      <c r="H219" s="193">
        <v>407.88</v>
      </c>
      <c r="I219" s="194"/>
      <c r="J219" s="14"/>
      <c r="K219" s="14"/>
      <c r="L219" s="190"/>
      <c r="M219" s="195"/>
      <c r="N219" s="196"/>
      <c r="O219" s="196"/>
      <c r="P219" s="196"/>
      <c r="Q219" s="196"/>
      <c r="R219" s="196"/>
      <c r="S219" s="196"/>
      <c r="T219" s="197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191" t="s">
        <v>136</v>
      </c>
      <c r="AU219" s="191" t="s">
        <v>83</v>
      </c>
      <c r="AV219" s="14" t="s">
        <v>83</v>
      </c>
      <c r="AW219" s="14" t="s">
        <v>30</v>
      </c>
      <c r="AX219" s="14" t="s">
        <v>81</v>
      </c>
      <c r="AY219" s="191" t="s">
        <v>121</v>
      </c>
    </row>
    <row r="220" s="12" customFormat="1" ht="22.8" customHeight="1">
      <c r="A220" s="12"/>
      <c r="B220" s="154"/>
      <c r="C220" s="12"/>
      <c r="D220" s="155" t="s">
        <v>72</v>
      </c>
      <c r="E220" s="165" t="s">
        <v>161</v>
      </c>
      <c r="F220" s="165" t="s">
        <v>306</v>
      </c>
      <c r="G220" s="12"/>
      <c r="H220" s="12"/>
      <c r="I220" s="157"/>
      <c r="J220" s="166">
        <f>BK220</f>
        <v>0</v>
      </c>
      <c r="K220" s="12"/>
      <c r="L220" s="154"/>
      <c r="M220" s="159"/>
      <c r="N220" s="160"/>
      <c r="O220" s="160"/>
      <c r="P220" s="161">
        <f>SUM(P221:P236)</f>
        <v>0</v>
      </c>
      <c r="Q220" s="160"/>
      <c r="R220" s="161">
        <f>SUM(R221:R236)</f>
        <v>66.919190259999993</v>
      </c>
      <c r="S220" s="160"/>
      <c r="T220" s="162">
        <f>SUM(T221:T236)</f>
        <v>0</v>
      </c>
      <c r="U220" s="12"/>
      <c r="V220" s="12"/>
      <c r="W220" s="12"/>
      <c r="X220" s="12"/>
      <c r="Y220" s="12"/>
      <c r="Z220" s="12"/>
      <c r="AA220" s="12"/>
      <c r="AB220" s="12"/>
      <c r="AC220" s="12"/>
      <c r="AD220" s="12"/>
      <c r="AE220" s="12"/>
      <c r="AR220" s="155" t="s">
        <v>81</v>
      </c>
      <c r="AT220" s="163" t="s">
        <v>72</v>
      </c>
      <c r="AU220" s="163" t="s">
        <v>81</v>
      </c>
      <c r="AY220" s="155" t="s">
        <v>121</v>
      </c>
      <c r="BK220" s="164">
        <f>SUM(BK221:BK236)</f>
        <v>0</v>
      </c>
    </row>
    <row r="221" s="2" customFormat="1" ht="33" customHeight="1">
      <c r="A221" s="37"/>
      <c r="B221" s="167"/>
      <c r="C221" s="168" t="s">
        <v>307</v>
      </c>
      <c r="D221" s="168" t="s">
        <v>123</v>
      </c>
      <c r="E221" s="169" t="s">
        <v>308</v>
      </c>
      <c r="F221" s="170" t="s">
        <v>309</v>
      </c>
      <c r="G221" s="171" t="s">
        <v>177</v>
      </c>
      <c r="H221" s="172">
        <v>6</v>
      </c>
      <c r="I221" s="173"/>
      <c r="J221" s="174">
        <f>ROUND(I221*H221,2)</f>
        <v>0</v>
      </c>
      <c r="K221" s="175"/>
      <c r="L221" s="38"/>
      <c r="M221" s="176" t="s">
        <v>1</v>
      </c>
      <c r="N221" s="177" t="s">
        <v>38</v>
      </c>
      <c r="O221" s="76"/>
      <c r="P221" s="178">
        <f>O221*H221</f>
        <v>0</v>
      </c>
      <c r="Q221" s="178">
        <v>0.31108000000000002</v>
      </c>
      <c r="R221" s="178">
        <f>Q221*H221</f>
        <v>1.8664800000000001</v>
      </c>
      <c r="S221" s="178">
        <v>0</v>
      </c>
      <c r="T221" s="179">
        <f>S221*H221</f>
        <v>0</v>
      </c>
      <c r="U221" s="37"/>
      <c r="V221" s="37"/>
      <c r="W221" s="37"/>
      <c r="X221" s="37"/>
      <c r="Y221" s="37"/>
      <c r="Z221" s="37"/>
      <c r="AA221" s="37"/>
      <c r="AB221" s="37"/>
      <c r="AC221" s="37"/>
      <c r="AD221" s="37"/>
      <c r="AE221" s="37"/>
      <c r="AR221" s="180" t="s">
        <v>127</v>
      </c>
      <c r="AT221" s="180" t="s">
        <v>123</v>
      </c>
      <c r="AU221" s="180" t="s">
        <v>83</v>
      </c>
      <c r="AY221" s="18" t="s">
        <v>121</v>
      </c>
      <c r="BE221" s="181">
        <f>IF(N221="základní",J221,0)</f>
        <v>0</v>
      </c>
      <c r="BF221" s="181">
        <f>IF(N221="snížená",J221,0)</f>
        <v>0</v>
      </c>
      <c r="BG221" s="181">
        <f>IF(N221="zákl. přenesená",J221,0)</f>
        <v>0</v>
      </c>
      <c r="BH221" s="181">
        <f>IF(N221="sníž. přenesená",J221,0)</f>
        <v>0</v>
      </c>
      <c r="BI221" s="181">
        <f>IF(N221="nulová",J221,0)</f>
        <v>0</v>
      </c>
      <c r="BJ221" s="18" t="s">
        <v>81</v>
      </c>
      <c r="BK221" s="181">
        <f>ROUND(I221*H221,2)</f>
        <v>0</v>
      </c>
      <c r="BL221" s="18" t="s">
        <v>127</v>
      </c>
      <c r="BM221" s="180" t="s">
        <v>310</v>
      </c>
    </row>
    <row r="222" s="2" customFormat="1" ht="24.15" customHeight="1">
      <c r="A222" s="37"/>
      <c r="B222" s="167"/>
      <c r="C222" s="168" t="s">
        <v>311</v>
      </c>
      <c r="D222" s="168" t="s">
        <v>123</v>
      </c>
      <c r="E222" s="169" t="s">
        <v>312</v>
      </c>
      <c r="F222" s="170" t="s">
        <v>313</v>
      </c>
      <c r="G222" s="171" t="s">
        <v>164</v>
      </c>
      <c r="H222" s="172">
        <v>18.198</v>
      </c>
      <c r="I222" s="173"/>
      <c r="J222" s="174">
        <f>ROUND(I222*H222,2)</f>
        <v>0</v>
      </c>
      <c r="K222" s="175"/>
      <c r="L222" s="38"/>
      <c r="M222" s="176" t="s">
        <v>1</v>
      </c>
      <c r="N222" s="177" t="s">
        <v>38</v>
      </c>
      <c r="O222" s="76"/>
      <c r="P222" s="178">
        <f>O222*H222</f>
        <v>0</v>
      </c>
      <c r="Q222" s="178">
        <v>2.5018699999999998</v>
      </c>
      <c r="R222" s="178">
        <f>Q222*H222</f>
        <v>45.529030259999999</v>
      </c>
      <c r="S222" s="178">
        <v>0</v>
      </c>
      <c r="T222" s="179">
        <f>S222*H222</f>
        <v>0</v>
      </c>
      <c r="U222" s="37"/>
      <c r="V222" s="37"/>
      <c r="W222" s="37"/>
      <c r="X222" s="37"/>
      <c r="Y222" s="37"/>
      <c r="Z222" s="37"/>
      <c r="AA222" s="37"/>
      <c r="AB222" s="37"/>
      <c r="AC222" s="37"/>
      <c r="AD222" s="37"/>
      <c r="AE222" s="37"/>
      <c r="AR222" s="180" t="s">
        <v>127</v>
      </c>
      <c r="AT222" s="180" t="s">
        <v>123</v>
      </c>
      <c r="AU222" s="180" t="s">
        <v>83</v>
      </c>
      <c r="AY222" s="18" t="s">
        <v>121</v>
      </c>
      <c r="BE222" s="181">
        <f>IF(N222="základní",J222,0)</f>
        <v>0</v>
      </c>
      <c r="BF222" s="181">
        <f>IF(N222="snížená",J222,0)</f>
        <v>0</v>
      </c>
      <c r="BG222" s="181">
        <f>IF(N222="zákl. přenesená",J222,0)</f>
        <v>0</v>
      </c>
      <c r="BH222" s="181">
        <f>IF(N222="sníž. přenesená",J222,0)</f>
        <v>0</v>
      </c>
      <c r="BI222" s="181">
        <f>IF(N222="nulová",J222,0)</f>
        <v>0</v>
      </c>
      <c r="BJ222" s="18" t="s">
        <v>81</v>
      </c>
      <c r="BK222" s="181">
        <f>ROUND(I222*H222,2)</f>
        <v>0</v>
      </c>
      <c r="BL222" s="18" t="s">
        <v>127</v>
      </c>
      <c r="BM222" s="180" t="s">
        <v>314</v>
      </c>
    </row>
    <row r="223" s="13" customFormat="1">
      <c r="A223" s="13"/>
      <c r="B223" s="182"/>
      <c r="C223" s="13"/>
      <c r="D223" s="183" t="s">
        <v>136</v>
      </c>
      <c r="E223" s="184" t="s">
        <v>1</v>
      </c>
      <c r="F223" s="185" t="s">
        <v>315</v>
      </c>
      <c r="G223" s="13"/>
      <c r="H223" s="184" t="s">
        <v>1</v>
      </c>
      <c r="I223" s="186"/>
      <c r="J223" s="13"/>
      <c r="K223" s="13"/>
      <c r="L223" s="182"/>
      <c r="M223" s="187"/>
      <c r="N223" s="188"/>
      <c r="O223" s="188"/>
      <c r="P223" s="188"/>
      <c r="Q223" s="188"/>
      <c r="R223" s="188"/>
      <c r="S223" s="188"/>
      <c r="T223" s="189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184" t="s">
        <v>136</v>
      </c>
      <c r="AU223" s="184" t="s">
        <v>83</v>
      </c>
      <c r="AV223" s="13" t="s">
        <v>81</v>
      </c>
      <c r="AW223" s="13" t="s">
        <v>30</v>
      </c>
      <c r="AX223" s="13" t="s">
        <v>73</v>
      </c>
      <c r="AY223" s="184" t="s">
        <v>121</v>
      </c>
    </row>
    <row r="224" s="14" customFormat="1">
      <c r="A224" s="14"/>
      <c r="B224" s="190"/>
      <c r="C224" s="14"/>
      <c r="D224" s="183" t="s">
        <v>136</v>
      </c>
      <c r="E224" s="191" t="s">
        <v>1</v>
      </c>
      <c r="F224" s="192" t="s">
        <v>316</v>
      </c>
      <c r="G224" s="14"/>
      <c r="H224" s="193">
        <v>13.244</v>
      </c>
      <c r="I224" s="194"/>
      <c r="J224" s="14"/>
      <c r="K224" s="14"/>
      <c r="L224" s="190"/>
      <c r="M224" s="195"/>
      <c r="N224" s="196"/>
      <c r="O224" s="196"/>
      <c r="P224" s="196"/>
      <c r="Q224" s="196"/>
      <c r="R224" s="196"/>
      <c r="S224" s="196"/>
      <c r="T224" s="197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191" t="s">
        <v>136</v>
      </c>
      <c r="AU224" s="191" t="s">
        <v>83</v>
      </c>
      <c r="AV224" s="14" t="s">
        <v>83</v>
      </c>
      <c r="AW224" s="14" t="s">
        <v>30</v>
      </c>
      <c r="AX224" s="14" t="s">
        <v>73</v>
      </c>
      <c r="AY224" s="191" t="s">
        <v>121</v>
      </c>
    </row>
    <row r="225" s="13" customFormat="1">
      <c r="A225" s="13"/>
      <c r="B225" s="182"/>
      <c r="C225" s="13"/>
      <c r="D225" s="183" t="s">
        <v>136</v>
      </c>
      <c r="E225" s="184" t="s">
        <v>1</v>
      </c>
      <c r="F225" s="185" t="s">
        <v>317</v>
      </c>
      <c r="G225" s="13"/>
      <c r="H225" s="184" t="s">
        <v>1</v>
      </c>
      <c r="I225" s="186"/>
      <c r="J225" s="13"/>
      <c r="K225" s="13"/>
      <c r="L225" s="182"/>
      <c r="M225" s="187"/>
      <c r="N225" s="188"/>
      <c r="O225" s="188"/>
      <c r="P225" s="188"/>
      <c r="Q225" s="188"/>
      <c r="R225" s="188"/>
      <c r="S225" s="188"/>
      <c r="T225" s="189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184" t="s">
        <v>136</v>
      </c>
      <c r="AU225" s="184" t="s">
        <v>83</v>
      </c>
      <c r="AV225" s="13" t="s">
        <v>81</v>
      </c>
      <c r="AW225" s="13" t="s">
        <v>30</v>
      </c>
      <c r="AX225" s="13" t="s">
        <v>73</v>
      </c>
      <c r="AY225" s="184" t="s">
        <v>121</v>
      </c>
    </row>
    <row r="226" s="14" customFormat="1">
      <c r="A226" s="14"/>
      <c r="B226" s="190"/>
      <c r="C226" s="14"/>
      <c r="D226" s="183" t="s">
        <v>136</v>
      </c>
      <c r="E226" s="191" t="s">
        <v>1</v>
      </c>
      <c r="F226" s="192" t="s">
        <v>318</v>
      </c>
      <c r="G226" s="14"/>
      <c r="H226" s="193">
        <v>4.9539999999999997</v>
      </c>
      <c r="I226" s="194"/>
      <c r="J226" s="14"/>
      <c r="K226" s="14"/>
      <c r="L226" s="190"/>
      <c r="M226" s="195"/>
      <c r="N226" s="196"/>
      <c r="O226" s="196"/>
      <c r="P226" s="196"/>
      <c r="Q226" s="196"/>
      <c r="R226" s="196"/>
      <c r="S226" s="196"/>
      <c r="T226" s="197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191" t="s">
        <v>136</v>
      </c>
      <c r="AU226" s="191" t="s">
        <v>83</v>
      </c>
      <c r="AV226" s="14" t="s">
        <v>83</v>
      </c>
      <c r="AW226" s="14" t="s">
        <v>30</v>
      </c>
      <c r="AX226" s="14" t="s">
        <v>73</v>
      </c>
      <c r="AY226" s="191" t="s">
        <v>121</v>
      </c>
    </row>
    <row r="227" s="15" customFormat="1">
      <c r="A227" s="15"/>
      <c r="B227" s="198"/>
      <c r="C227" s="15"/>
      <c r="D227" s="183" t="s">
        <v>136</v>
      </c>
      <c r="E227" s="199" t="s">
        <v>1</v>
      </c>
      <c r="F227" s="200" t="s">
        <v>141</v>
      </c>
      <c r="G227" s="15"/>
      <c r="H227" s="201">
        <v>18.198</v>
      </c>
      <c r="I227" s="202"/>
      <c r="J227" s="15"/>
      <c r="K227" s="15"/>
      <c r="L227" s="198"/>
      <c r="M227" s="203"/>
      <c r="N227" s="204"/>
      <c r="O227" s="204"/>
      <c r="P227" s="204"/>
      <c r="Q227" s="204"/>
      <c r="R227" s="204"/>
      <c r="S227" s="204"/>
      <c r="T227" s="205"/>
      <c r="U227" s="15"/>
      <c r="V227" s="15"/>
      <c r="W227" s="15"/>
      <c r="X227" s="15"/>
      <c r="Y227" s="15"/>
      <c r="Z227" s="15"/>
      <c r="AA227" s="15"/>
      <c r="AB227" s="15"/>
      <c r="AC227" s="15"/>
      <c r="AD227" s="15"/>
      <c r="AE227" s="15"/>
      <c r="AT227" s="199" t="s">
        <v>136</v>
      </c>
      <c r="AU227" s="199" t="s">
        <v>83</v>
      </c>
      <c r="AV227" s="15" t="s">
        <v>127</v>
      </c>
      <c r="AW227" s="15" t="s">
        <v>30</v>
      </c>
      <c r="AX227" s="15" t="s">
        <v>81</v>
      </c>
      <c r="AY227" s="199" t="s">
        <v>121</v>
      </c>
    </row>
    <row r="228" s="2" customFormat="1" ht="21.75" customHeight="1">
      <c r="A228" s="37"/>
      <c r="B228" s="167"/>
      <c r="C228" s="168" t="s">
        <v>319</v>
      </c>
      <c r="D228" s="168" t="s">
        <v>123</v>
      </c>
      <c r="E228" s="169" t="s">
        <v>320</v>
      </c>
      <c r="F228" s="170" t="s">
        <v>321</v>
      </c>
      <c r="G228" s="171" t="s">
        <v>154</v>
      </c>
      <c r="H228" s="172">
        <v>88</v>
      </c>
      <c r="I228" s="173"/>
      <c r="J228" s="174">
        <f>ROUND(I228*H228,2)</f>
        <v>0</v>
      </c>
      <c r="K228" s="175"/>
      <c r="L228" s="38"/>
      <c r="M228" s="176" t="s">
        <v>1</v>
      </c>
      <c r="N228" s="177" t="s">
        <v>38</v>
      </c>
      <c r="O228" s="76"/>
      <c r="P228" s="178">
        <f>O228*H228</f>
        <v>0</v>
      </c>
      <c r="Q228" s="178">
        <v>0</v>
      </c>
      <c r="R228" s="178">
        <f>Q228*H228</f>
        <v>0</v>
      </c>
      <c r="S228" s="178">
        <v>0</v>
      </c>
      <c r="T228" s="179">
        <f>S228*H228</f>
        <v>0</v>
      </c>
      <c r="U228" s="37"/>
      <c r="V228" s="37"/>
      <c r="W228" s="37"/>
      <c r="X228" s="37"/>
      <c r="Y228" s="37"/>
      <c r="Z228" s="37"/>
      <c r="AA228" s="37"/>
      <c r="AB228" s="37"/>
      <c r="AC228" s="37"/>
      <c r="AD228" s="37"/>
      <c r="AE228" s="37"/>
      <c r="AR228" s="180" t="s">
        <v>127</v>
      </c>
      <c r="AT228" s="180" t="s">
        <v>123</v>
      </c>
      <c r="AU228" s="180" t="s">
        <v>83</v>
      </c>
      <c r="AY228" s="18" t="s">
        <v>121</v>
      </c>
      <c r="BE228" s="181">
        <f>IF(N228="základní",J228,0)</f>
        <v>0</v>
      </c>
      <c r="BF228" s="181">
        <f>IF(N228="snížená",J228,0)</f>
        <v>0</v>
      </c>
      <c r="BG228" s="181">
        <f>IF(N228="zákl. přenesená",J228,0)</f>
        <v>0</v>
      </c>
      <c r="BH228" s="181">
        <f>IF(N228="sníž. přenesená",J228,0)</f>
        <v>0</v>
      </c>
      <c r="BI228" s="181">
        <f>IF(N228="nulová",J228,0)</f>
        <v>0</v>
      </c>
      <c r="BJ228" s="18" t="s">
        <v>81</v>
      </c>
      <c r="BK228" s="181">
        <f>ROUND(I228*H228,2)</f>
        <v>0</v>
      </c>
      <c r="BL228" s="18" t="s">
        <v>127</v>
      </c>
      <c r="BM228" s="180" t="s">
        <v>322</v>
      </c>
    </row>
    <row r="229" s="2" customFormat="1" ht="16.5" customHeight="1">
      <c r="A229" s="37"/>
      <c r="B229" s="167"/>
      <c r="C229" s="168" t="s">
        <v>323</v>
      </c>
      <c r="D229" s="168" t="s">
        <v>123</v>
      </c>
      <c r="E229" s="169" t="s">
        <v>324</v>
      </c>
      <c r="F229" s="170" t="s">
        <v>325</v>
      </c>
      <c r="G229" s="171" t="s">
        <v>154</v>
      </c>
      <c r="H229" s="172">
        <v>148</v>
      </c>
      <c r="I229" s="173"/>
      <c r="J229" s="174">
        <f>ROUND(I229*H229,2)</f>
        <v>0</v>
      </c>
      <c r="K229" s="175"/>
      <c r="L229" s="38"/>
      <c r="M229" s="176" t="s">
        <v>1</v>
      </c>
      <c r="N229" s="177" t="s">
        <v>38</v>
      </c>
      <c r="O229" s="76"/>
      <c r="P229" s="178">
        <f>O229*H229</f>
        <v>0</v>
      </c>
      <c r="Q229" s="178">
        <v>0</v>
      </c>
      <c r="R229" s="178">
        <f>Q229*H229</f>
        <v>0</v>
      </c>
      <c r="S229" s="178">
        <v>0</v>
      </c>
      <c r="T229" s="179">
        <f>S229*H229</f>
        <v>0</v>
      </c>
      <c r="U229" s="37"/>
      <c r="V229" s="37"/>
      <c r="W229" s="37"/>
      <c r="X229" s="37"/>
      <c r="Y229" s="37"/>
      <c r="Z229" s="37"/>
      <c r="AA229" s="37"/>
      <c r="AB229" s="37"/>
      <c r="AC229" s="37"/>
      <c r="AD229" s="37"/>
      <c r="AE229" s="37"/>
      <c r="AR229" s="180" t="s">
        <v>127</v>
      </c>
      <c r="AT229" s="180" t="s">
        <v>123</v>
      </c>
      <c r="AU229" s="180" t="s">
        <v>83</v>
      </c>
      <c r="AY229" s="18" t="s">
        <v>121</v>
      </c>
      <c r="BE229" s="181">
        <f>IF(N229="základní",J229,0)</f>
        <v>0</v>
      </c>
      <c r="BF229" s="181">
        <f>IF(N229="snížená",J229,0)</f>
        <v>0</v>
      </c>
      <c r="BG229" s="181">
        <f>IF(N229="zákl. přenesená",J229,0)</f>
        <v>0</v>
      </c>
      <c r="BH229" s="181">
        <f>IF(N229="sníž. přenesená",J229,0)</f>
        <v>0</v>
      </c>
      <c r="BI229" s="181">
        <f>IF(N229="nulová",J229,0)</f>
        <v>0</v>
      </c>
      <c r="BJ229" s="18" t="s">
        <v>81</v>
      </c>
      <c r="BK229" s="181">
        <f>ROUND(I229*H229,2)</f>
        <v>0</v>
      </c>
      <c r="BL229" s="18" t="s">
        <v>127</v>
      </c>
      <c r="BM229" s="180" t="s">
        <v>326</v>
      </c>
    </row>
    <row r="230" s="2" customFormat="1" ht="24.15" customHeight="1">
      <c r="A230" s="37"/>
      <c r="B230" s="167"/>
      <c r="C230" s="168" t="s">
        <v>327</v>
      </c>
      <c r="D230" s="168" t="s">
        <v>123</v>
      </c>
      <c r="E230" s="169" t="s">
        <v>328</v>
      </c>
      <c r="F230" s="170" t="s">
        <v>329</v>
      </c>
      <c r="G230" s="171" t="s">
        <v>154</v>
      </c>
      <c r="H230" s="172">
        <v>88</v>
      </c>
      <c r="I230" s="173"/>
      <c r="J230" s="174">
        <f>ROUND(I230*H230,2)</f>
        <v>0</v>
      </c>
      <c r="K230" s="175"/>
      <c r="L230" s="38"/>
      <c r="M230" s="176" t="s">
        <v>1</v>
      </c>
      <c r="N230" s="177" t="s">
        <v>38</v>
      </c>
      <c r="O230" s="76"/>
      <c r="P230" s="178">
        <f>O230*H230</f>
        <v>0</v>
      </c>
      <c r="Q230" s="178">
        <v>0.13095999999999999</v>
      </c>
      <c r="R230" s="178">
        <f>Q230*H230</f>
        <v>11.524479999999999</v>
      </c>
      <c r="S230" s="178">
        <v>0</v>
      </c>
      <c r="T230" s="179">
        <f>S230*H230</f>
        <v>0</v>
      </c>
      <c r="U230" s="37"/>
      <c r="V230" s="37"/>
      <c r="W230" s="37"/>
      <c r="X230" s="37"/>
      <c r="Y230" s="37"/>
      <c r="Z230" s="37"/>
      <c r="AA230" s="37"/>
      <c r="AB230" s="37"/>
      <c r="AC230" s="37"/>
      <c r="AD230" s="37"/>
      <c r="AE230" s="37"/>
      <c r="AR230" s="180" t="s">
        <v>127</v>
      </c>
      <c r="AT230" s="180" t="s">
        <v>123</v>
      </c>
      <c r="AU230" s="180" t="s">
        <v>83</v>
      </c>
      <c r="AY230" s="18" t="s">
        <v>121</v>
      </c>
      <c r="BE230" s="181">
        <f>IF(N230="základní",J230,0)</f>
        <v>0</v>
      </c>
      <c r="BF230" s="181">
        <f>IF(N230="snížená",J230,0)</f>
        <v>0</v>
      </c>
      <c r="BG230" s="181">
        <f>IF(N230="zákl. přenesená",J230,0)</f>
        <v>0</v>
      </c>
      <c r="BH230" s="181">
        <f>IF(N230="sníž. přenesená",J230,0)</f>
        <v>0</v>
      </c>
      <c r="BI230" s="181">
        <f>IF(N230="nulová",J230,0)</f>
        <v>0</v>
      </c>
      <c r="BJ230" s="18" t="s">
        <v>81</v>
      </c>
      <c r="BK230" s="181">
        <f>ROUND(I230*H230,2)</f>
        <v>0</v>
      </c>
      <c r="BL230" s="18" t="s">
        <v>127</v>
      </c>
      <c r="BM230" s="180" t="s">
        <v>330</v>
      </c>
    </row>
    <row r="231" s="13" customFormat="1">
      <c r="A231" s="13"/>
      <c r="B231" s="182"/>
      <c r="C231" s="13"/>
      <c r="D231" s="183" t="s">
        <v>136</v>
      </c>
      <c r="E231" s="184" t="s">
        <v>1</v>
      </c>
      <c r="F231" s="185" t="s">
        <v>317</v>
      </c>
      <c r="G231" s="13"/>
      <c r="H231" s="184" t="s">
        <v>1</v>
      </c>
      <c r="I231" s="186"/>
      <c r="J231" s="13"/>
      <c r="K231" s="13"/>
      <c r="L231" s="182"/>
      <c r="M231" s="187"/>
      <c r="N231" s="188"/>
      <c r="O231" s="188"/>
      <c r="P231" s="188"/>
      <c r="Q231" s="188"/>
      <c r="R231" s="188"/>
      <c r="S231" s="188"/>
      <c r="T231" s="189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184" t="s">
        <v>136</v>
      </c>
      <c r="AU231" s="184" t="s">
        <v>83</v>
      </c>
      <c r="AV231" s="13" t="s">
        <v>81</v>
      </c>
      <c r="AW231" s="13" t="s">
        <v>30</v>
      </c>
      <c r="AX231" s="13" t="s">
        <v>73</v>
      </c>
      <c r="AY231" s="184" t="s">
        <v>121</v>
      </c>
    </row>
    <row r="232" s="14" customFormat="1">
      <c r="A232" s="14"/>
      <c r="B232" s="190"/>
      <c r="C232" s="14"/>
      <c r="D232" s="183" t="s">
        <v>136</v>
      </c>
      <c r="E232" s="191" t="s">
        <v>1</v>
      </c>
      <c r="F232" s="192" t="s">
        <v>331</v>
      </c>
      <c r="G232" s="14"/>
      <c r="H232" s="193">
        <v>88</v>
      </c>
      <c r="I232" s="194"/>
      <c r="J232" s="14"/>
      <c r="K232" s="14"/>
      <c r="L232" s="190"/>
      <c r="M232" s="195"/>
      <c r="N232" s="196"/>
      <c r="O232" s="196"/>
      <c r="P232" s="196"/>
      <c r="Q232" s="196"/>
      <c r="R232" s="196"/>
      <c r="S232" s="196"/>
      <c r="T232" s="197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191" t="s">
        <v>136</v>
      </c>
      <c r="AU232" s="191" t="s">
        <v>83</v>
      </c>
      <c r="AV232" s="14" t="s">
        <v>83</v>
      </c>
      <c r="AW232" s="14" t="s">
        <v>30</v>
      </c>
      <c r="AX232" s="14" t="s">
        <v>81</v>
      </c>
      <c r="AY232" s="191" t="s">
        <v>121</v>
      </c>
    </row>
    <row r="233" s="2" customFormat="1" ht="21.75" customHeight="1">
      <c r="A233" s="37"/>
      <c r="B233" s="167"/>
      <c r="C233" s="206" t="s">
        <v>332</v>
      </c>
      <c r="D233" s="206" t="s">
        <v>225</v>
      </c>
      <c r="E233" s="207" t="s">
        <v>333</v>
      </c>
      <c r="F233" s="208" t="s">
        <v>334</v>
      </c>
      <c r="G233" s="209" t="s">
        <v>177</v>
      </c>
      <c r="H233" s="210">
        <v>88.879999999999995</v>
      </c>
      <c r="I233" s="211"/>
      <c r="J233" s="212">
        <f>ROUND(I233*H233,2)</f>
        <v>0</v>
      </c>
      <c r="K233" s="213"/>
      <c r="L233" s="214"/>
      <c r="M233" s="215" t="s">
        <v>1</v>
      </c>
      <c r="N233" s="216" t="s">
        <v>38</v>
      </c>
      <c r="O233" s="76"/>
      <c r="P233" s="178">
        <f>O233*H233</f>
        <v>0</v>
      </c>
      <c r="Q233" s="178">
        <v>0.068000000000000005</v>
      </c>
      <c r="R233" s="178">
        <f>Q233*H233</f>
        <v>6.0438400000000003</v>
      </c>
      <c r="S233" s="178">
        <v>0</v>
      </c>
      <c r="T233" s="179">
        <f>S233*H233</f>
        <v>0</v>
      </c>
      <c r="U233" s="37"/>
      <c r="V233" s="37"/>
      <c r="W233" s="37"/>
      <c r="X233" s="37"/>
      <c r="Y233" s="37"/>
      <c r="Z233" s="37"/>
      <c r="AA233" s="37"/>
      <c r="AB233" s="37"/>
      <c r="AC233" s="37"/>
      <c r="AD233" s="37"/>
      <c r="AE233" s="37"/>
      <c r="AR233" s="180" t="s">
        <v>161</v>
      </c>
      <c r="AT233" s="180" t="s">
        <v>225</v>
      </c>
      <c r="AU233" s="180" t="s">
        <v>83</v>
      </c>
      <c r="AY233" s="18" t="s">
        <v>121</v>
      </c>
      <c r="BE233" s="181">
        <f>IF(N233="základní",J233,0)</f>
        <v>0</v>
      </c>
      <c r="BF233" s="181">
        <f>IF(N233="snížená",J233,0)</f>
        <v>0</v>
      </c>
      <c r="BG233" s="181">
        <f>IF(N233="zákl. přenesená",J233,0)</f>
        <v>0</v>
      </c>
      <c r="BH233" s="181">
        <f>IF(N233="sníž. přenesená",J233,0)</f>
        <v>0</v>
      </c>
      <c r="BI233" s="181">
        <f>IF(N233="nulová",J233,0)</f>
        <v>0</v>
      </c>
      <c r="BJ233" s="18" t="s">
        <v>81</v>
      </c>
      <c r="BK233" s="181">
        <f>ROUND(I233*H233,2)</f>
        <v>0</v>
      </c>
      <c r="BL233" s="18" t="s">
        <v>127</v>
      </c>
      <c r="BM233" s="180" t="s">
        <v>335</v>
      </c>
    </row>
    <row r="234" s="14" customFormat="1">
      <c r="A234" s="14"/>
      <c r="B234" s="190"/>
      <c r="C234" s="14"/>
      <c r="D234" s="183" t="s">
        <v>136</v>
      </c>
      <c r="E234" s="191" t="s">
        <v>1</v>
      </c>
      <c r="F234" s="192" t="s">
        <v>336</v>
      </c>
      <c r="G234" s="14"/>
      <c r="H234" s="193">
        <v>88.879999999999995</v>
      </c>
      <c r="I234" s="194"/>
      <c r="J234" s="14"/>
      <c r="K234" s="14"/>
      <c r="L234" s="190"/>
      <c r="M234" s="195"/>
      <c r="N234" s="196"/>
      <c r="O234" s="196"/>
      <c r="P234" s="196"/>
      <c r="Q234" s="196"/>
      <c r="R234" s="196"/>
      <c r="S234" s="196"/>
      <c r="T234" s="197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191" t="s">
        <v>136</v>
      </c>
      <c r="AU234" s="191" t="s">
        <v>83</v>
      </c>
      <c r="AV234" s="14" t="s">
        <v>83</v>
      </c>
      <c r="AW234" s="14" t="s">
        <v>30</v>
      </c>
      <c r="AX234" s="14" t="s">
        <v>81</v>
      </c>
      <c r="AY234" s="191" t="s">
        <v>121</v>
      </c>
    </row>
    <row r="235" s="2" customFormat="1" ht="16.5" customHeight="1">
      <c r="A235" s="37"/>
      <c r="B235" s="167"/>
      <c r="C235" s="206" t="s">
        <v>337</v>
      </c>
      <c r="D235" s="206" t="s">
        <v>225</v>
      </c>
      <c r="E235" s="207" t="s">
        <v>338</v>
      </c>
      <c r="F235" s="208" t="s">
        <v>339</v>
      </c>
      <c r="G235" s="209" t="s">
        <v>177</v>
      </c>
      <c r="H235" s="210">
        <v>177.75999999999999</v>
      </c>
      <c r="I235" s="211"/>
      <c r="J235" s="212">
        <f>ROUND(I235*H235,2)</f>
        <v>0</v>
      </c>
      <c r="K235" s="213"/>
      <c r="L235" s="214"/>
      <c r="M235" s="215" t="s">
        <v>1</v>
      </c>
      <c r="N235" s="216" t="s">
        <v>38</v>
      </c>
      <c r="O235" s="76"/>
      <c r="P235" s="178">
        <f>O235*H235</f>
        <v>0</v>
      </c>
      <c r="Q235" s="178">
        <v>0.010999999999999999</v>
      </c>
      <c r="R235" s="178">
        <f>Q235*H235</f>
        <v>1.9553599999999998</v>
      </c>
      <c r="S235" s="178">
        <v>0</v>
      </c>
      <c r="T235" s="179">
        <f>S235*H235</f>
        <v>0</v>
      </c>
      <c r="U235" s="37"/>
      <c r="V235" s="37"/>
      <c r="W235" s="37"/>
      <c r="X235" s="37"/>
      <c r="Y235" s="37"/>
      <c r="Z235" s="37"/>
      <c r="AA235" s="37"/>
      <c r="AB235" s="37"/>
      <c r="AC235" s="37"/>
      <c r="AD235" s="37"/>
      <c r="AE235" s="37"/>
      <c r="AR235" s="180" t="s">
        <v>161</v>
      </c>
      <c r="AT235" s="180" t="s">
        <v>225</v>
      </c>
      <c r="AU235" s="180" t="s">
        <v>83</v>
      </c>
      <c r="AY235" s="18" t="s">
        <v>121</v>
      </c>
      <c r="BE235" s="181">
        <f>IF(N235="základní",J235,0)</f>
        <v>0</v>
      </c>
      <c r="BF235" s="181">
        <f>IF(N235="snížená",J235,0)</f>
        <v>0</v>
      </c>
      <c r="BG235" s="181">
        <f>IF(N235="zákl. přenesená",J235,0)</f>
        <v>0</v>
      </c>
      <c r="BH235" s="181">
        <f>IF(N235="sníž. přenesená",J235,0)</f>
        <v>0</v>
      </c>
      <c r="BI235" s="181">
        <f>IF(N235="nulová",J235,0)</f>
        <v>0</v>
      </c>
      <c r="BJ235" s="18" t="s">
        <v>81</v>
      </c>
      <c r="BK235" s="181">
        <f>ROUND(I235*H235,2)</f>
        <v>0</v>
      </c>
      <c r="BL235" s="18" t="s">
        <v>127</v>
      </c>
      <c r="BM235" s="180" t="s">
        <v>340</v>
      </c>
    </row>
    <row r="236" s="14" customFormat="1">
      <c r="A236" s="14"/>
      <c r="B236" s="190"/>
      <c r="C236" s="14"/>
      <c r="D236" s="183" t="s">
        <v>136</v>
      </c>
      <c r="E236" s="191" t="s">
        <v>1</v>
      </c>
      <c r="F236" s="192" t="s">
        <v>341</v>
      </c>
      <c r="G236" s="14"/>
      <c r="H236" s="193">
        <v>177.75999999999999</v>
      </c>
      <c r="I236" s="194"/>
      <c r="J236" s="14"/>
      <c r="K236" s="14"/>
      <c r="L236" s="190"/>
      <c r="M236" s="195"/>
      <c r="N236" s="196"/>
      <c r="O236" s="196"/>
      <c r="P236" s="196"/>
      <c r="Q236" s="196"/>
      <c r="R236" s="196"/>
      <c r="S236" s="196"/>
      <c r="T236" s="197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191" t="s">
        <v>136</v>
      </c>
      <c r="AU236" s="191" t="s">
        <v>83</v>
      </c>
      <c r="AV236" s="14" t="s">
        <v>83</v>
      </c>
      <c r="AW236" s="14" t="s">
        <v>30</v>
      </c>
      <c r="AX236" s="14" t="s">
        <v>81</v>
      </c>
      <c r="AY236" s="191" t="s">
        <v>121</v>
      </c>
    </row>
    <row r="237" s="12" customFormat="1" ht="22.8" customHeight="1">
      <c r="A237" s="12"/>
      <c r="B237" s="154"/>
      <c r="C237" s="12"/>
      <c r="D237" s="155" t="s">
        <v>72</v>
      </c>
      <c r="E237" s="165" t="s">
        <v>166</v>
      </c>
      <c r="F237" s="165" t="s">
        <v>342</v>
      </c>
      <c r="G237" s="12"/>
      <c r="H237" s="12"/>
      <c r="I237" s="157"/>
      <c r="J237" s="166">
        <f>BK237</f>
        <v>0</v>
      </c>
      <c r="K237" s="12"/>
      <c r="L237" s="154"/>
      <c r="M237" s="159"/>
      <c r="N237" s="160"/>
      <c r="O237" s="160"/>
      <c r="P237" s="161">
        <f>SUM(P238:P257)</f>
        <v>0</v>
      </c>
      <c r="Q237" s="160"/>
      <c r="R237" s="161">
        <f>SUM(R238:R257)</f>
        <v>143.54502719999999</v>
      </c>
      <c r="S237" s="160"/>
      <c r="T237" s="162">
        <f>SUM(T238:T257)</f>
        <v>0</v>
      </c>
      <c r="U237" s="12"/>
      <c r="V237" s="12"/>
      <c r="W237" s="12"/>
      <c r="X237" s="12"/>
      <c r="Y237" s="12"/>
      <c r="Z237" s="12"/>
      <c r="AA237" s="12"/>
      <c r="AB237" s="12"/>
      <c r="AC237" s="12"/>
      <c r="AD237" s="12"/>
      <c r="AE237" s="12"/>
      <c r="AR237" s="155" t="s">
        <v>81</v>
      </c>
      <c r="AT237" s="163" t="s">
        <v>72</v>
      </c>
      <c r="AU237" s="163" t="s">
        <v>81</v>
      </c>
      <c r="AY237" s="155" t="s">
        <v>121</v>
      </c>
      <c r="BK237" s="164">
        <f>SUM(BK238:BK257)</f>
        <v>0</v>
      </c>
    </row>
    <row r="238" s="2" customFormat="1" ht="24.15" customHeight="1">
      <c r="A238" s="37"/>
      <c r="B238" s="167"/>
      <c r="C238" s="168" t="s">
        <v>343</v>
      </c>
      <c r="D238" s="168" t="s">
        <v>123</v>
      </c>
      <c r="E238" s="169" t="s">
        <v>344</v>
      </c>
      <c r="F238" s="170" t="s">
        <v>345</v>
      </c>
      <c r="G238" s="171" t="s">
        <v>154</v>
      </c>
      <c r="H238" s="172">
        <v>9</v>
      </c>
      <c r="I238" s="173"/>
      <c r="J238" s="174">
        <f>ROUND(I238*H238,2)</f>
        <v>0</v>
      </c>
      <c r="K238" s="175"/>
      <c r="L238" s="38"/>
      <c r="M238" s="176" t="s">
        <v>1</v>
      </c>
      <c r="N238" s="177" t="s">
        <v>38</v>
      </c>
      <c r="O238" s="76"/>
      <c r="P238" s="178">
        <f>O238*H238</f>
        <v>0</v>
      </c>
      <c r="Q238" s="178">
        <v>0.20219000000000001</v>
      </c>
      <c r="R238" s="178">
        <f>Q238*H238</f>
        <v>1.8197100000000002</v>
      </c>
      <c r="S238" s="178">
        <v>0</v>
      </c>
      <c r="T238" s="179">
        <f>S238*H238</f>
        <v>0</v>
      </c>
      <c r="U238" s="37"/>
      <c r="V238" s="37"/>
      <c r="W238" s="37"/>
      <c r="X238" s="37"/>
      <c r="Y238" s="37"/>
      <c r="Z238" s="37"/>
      <c r="AA238" s="37"/>
      <c r="AB238" s="37"/>
      <c r="AC238" s="37"/>
      <c r="AD238" s="37"/>
      <c r="AE238" s="37"/>
      <c r="AR238" s="180" t="s">
        <v>127</v>
      </c>
      <c r="AT238" s="180" t="s">
        <v>123</v>
      </c>
      <c r="AU238" s="180" t="s">
        <v>83</v>
      </c>
      <c r="AY238" s="18" t="s">
        <v>121</v>
      </c>
      <c r="BE238" s="181">
        <f>IF(N238="základní",J238,0)</f>
        <v>0</v>
      </c>
      <c r="BF238" s="181">
        <f>IF(N238="snížená",J238,0)</f>
        <v>0</v>
      </c>
      <c r="BG238" s="181">
        <f>IF(N238="zákl. přenesená",J238,0)</f>
        <v>0</v>
      </c>
      <c r="BH238" s="181">
        <f>IF(N238="sníž. přenesená",J238,0)</f>
        <v>0</v>
      </c>
      <c r="BI238" s="181">
        <f>IF(N238="nulová",J238,0)</f>
        <v>0</v>
      </c>
      <c r="BJ238" s="18" t="s">
        <v>81</v>
      </c>
      <c r="BK238" s="181">
        <f>ROUND(I238*H238,2)</f>
        <v>0</v>
      </c>
      <c r="BL238" s="18" t="s">
        <v>127</v>
      </c>
      <c r="BM238" s="180" t="s">
        <v>346</v>
      </c>
    </row>
    <row r="239" s="2" customFormat="1" ht="24.15" customHeight="1">
      <c r="A239" s="37"/>
      <c r="B239" s="167"/>
      <c r="C239" s="206" t="s">
        <v>347</v>
      </c>
      <c r="D239" s="206" t="s">
        <v>225</v>
      </c>
      <c r="E239" s="207" t="s">
        <v>348</v>
      </c>
      <c r="F239" s="208" t="s">
        <v>349</v>
      </c>
      <c r="G239" s="209" t="s">
        <v>154</v>
      </c>
      <c r="H239" s="210">
        <v>9.1799999999999997</v>
      </c>
      <c r="I239" s="211"/>
      <c r="J239" s="212">
        <f>ROUND(I239*H239,2)</f>
        <v>0</v>
      </c>
      <c r="K239" s="213"/>
      <c r="L239" s="214"/>
      <c r="M239" s="215" t="s">
        <v>1</v>
      </c>
      <c r="N239" s="216" t="s">
        <v>38</v>
      </c>
      <c r="O239" s="76"/>
      <c r="P239" s="178">
        <f>O239*H239</f>
        <v>0</v>
      </c>
      <c r="Q239" s="178">
        <v>0.048300000000000003</v>
      </c>
      <c r="R239" s="178">
        <f>Q239*H239</f>
        <v>0.44339400000000001</v>
      </c>
      <c r="S239" s="178">
        <v>0</v>
      </c>
      <c r="T239" s="179">
        <f>S239*H239</f>
        <v>0</v>
      </c>
      <c r="U239" s="37"/>
      <c r="V239" s="37"/>
      <c r="W239" s="37"/>
      <c r="X239" s="37"/>
      <c r="Y239" s="37"/>
      <c r="Z239" s="37"/>
      <c r="AA239" s="37"/>
      <c r="AB239" s="37"/>
      <c r="AC239" s="37"/>
      <c r="AD239" s="37"/>
      <c r="AE239" s="37"/>
      <c r="AR239" s="180" t="s">
        <v>161</v>
      </c>
      <c r="AT239" s="180" t="s">
        <v>225</v>
      </c>
      <c r="AU239" s="180" t="s">
        <v>83</v>
      </c>
      <c r="AY239" s="18" t="s">
        <v>121</v>
      </c>
      <c r="BE239" s="181">
        <f>IF(N239="základní",J239,0)</f>
        <v>0</v>
      </c>
      <c r="BF239" s="181">
        <f>IF(N239="snížená",J239,0)</f>
        <v>0</v>
      </c>
      <c r="BG239" s="181">
        <f>IF(N239="zákl. přenesená",J239,0)</f>
        <v>0</v>
      </c>
      <c r="BH239" s="181">
        <f>IF(N239="sníž. přenesená",J239,0)</f>
        <v>0</v>
      </c>
      <c r="BI239" s="181">
        <f>IF(N239="nulová",J239,0)</f>
        <v>0</v>
      </c>
      <c r="BJ239" s="18" t="s">
        <v>81</v>
      </c>
      <c r="BK239" s="181">
        <f>ROUND(I239*H239,2)</f>
        <v>0</v>
      </c>
      <c r="BL239" s="18" t="s">
        <v>127</v>
      </c>
      <c r="BM239" s="180" t="s">
        <v>350</v>
      </c>
    </row>
    <row r="240" s="14" customFormat="1">
      <c r="A240" s="14"/>
      <c r="B240" s="190"/>
      <c r="C240" s="14"/>
      <c r="D240" s="183" t="s">
        <v>136</v>
      </c>
      <c r="E240" s="191" t="s">
        <v>1</v>
      </c>
      <c r="F240" s="192" t="s">
        <v>351</v>
      </c>
      <c r="G240" s="14"/>
      <c r="H240" s="193">
        <v>9.1799999999999997</v>
      </c>
      <c r="I240" s="194"/>
      <c r="J240" s="14"/>
      <c r="K240" s="14"/>
      <c r="L240" s="190"/>
      <c r="M240" s="195"/>
      <c r="N240" s="196"/>
      <c r="O240" s="196"/>
      <c r="P240" s="196"/>
      <c r="Q240" s="196"/>
      <c r="R240" s="196"/>
      <c r="S240" s="196"/>
      <c r="T240" s="197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191" t="s">
        <v>136</v>
      </c>
      <c r="AU240" s="191" t="s">
        <v>83</v>
      </c>
      <c r="AV240" s="14" t="s">
        <v>83</v>
      </c>
      <c r="AW240" s="14" t="s">
        <v>30</v>
      </c>
      <c r="AX240" s="14" t="s">
        <v>81</v>
      </c>
      <c r="AY240" s="191" t="s">
        <v>121</v>
      </c>
    </row>
    <row r="241" s="2" customFormat="1" ht="33" customHeight="1">
      <c r="A241" s="37"/>
      <c r="B241" s="167"/>
      <c r="C241" s="168" t="s">
        <v>352</v>
      </c>
      <c r="D241" s="168" t="s">
        <v>123</v>
      </c>
      <c r="E241" s="169" t="s">
        <v>353</v>
      </c>
      <c r="F241" s="170" t="s">
        <v>354</v>
      </c>
      <c r="G241" s="171" t="s">
        <v>154</v>
      </c>
      <c r="H241" s="172">
        <v>61</v>
      </c>
      <c r="I241" s="173"/>
      <c r="J241" s="174">
        <f>ROUND(I241*H241,2)</f>
        <v>0</v>
      </c>
      <c r="K241" s="175"/>
      <c r="L241" s="38"/>
      <c r="M241" s="176" t="s">
        <v>1</v>
      </c>
      <c r="N241" s="177" t="s">
        <v>38</v>
      </c>
      <c r="O241" s="76"/>
      <c r="P241" s="178">
        <f>O241*H241</f>
        <v>0</v>
      </c>
      <c r="Q241" s="178">
        <v>0.15540000000000001</v>
      </c>
      <c r="R241" s="178">
        <f>Q241*H241</f>
        <v>9.4794</v>
      </c>
      <c r="S241" s="178">
        <v>0</v>
      </c>
      <c r="T241" s="179">
        <f>S241*H241</f>
        <v>0</v>
      </c>
      <c r="U241" s="37"/>
      <c r="V241" s="37"/>
      <c r="W241" s="37"/>
      <c r="X241" s="37"/>
      <c r="Y241" s="37"/>
      <c r="Z241" s="37"/>
      <c r="AA241" s="37"/>
      <c r="AB241" s="37"/>
      <c r="AC241" s="37"/>
      <c r="AD241" s="37"/>
      <c r="AE241" s="37"/>
      <c r="AR241" s="180" t="s">
        <v>127</v>
      </c>
      <c r="AT241" s="180" t="s">
        <v>123</v>
      </c>
      <c r="AU241" s="180" t="s">
        <v>83</v>
      </c>
      <c r="AY241" s="18" t="s">
        <v>121</v>
      </c>
      <c r="BE241" s="181">
        <f>IF(N241="základní",J241,0)</f>
        <v>0</v>
      </c>
      <c r="BF241" s="181">
        <f>IF(N241="snížená",J241,0)</f>
        <v>0</v>
      </c>
      <c r="BG241" s="181">
        <f>IF(N241="zákl. přenesená",J241,0)</f>
        <v>0</v>
      </c>
      <c r="BH241" s="181">
        <f>IF(N241="sníž. přenesená",J241,0)</f>
        <v>0</v>
      </c>
      <c r="BI241" s="181">
        <f>IF(N241="nulová",J241,0)</f>
        <v>0</v>
      </c>
      <c r="BJ241" s="18" t="s">
        <v>81</v>
      </c>
      <c r="BK241" s="181">
        <f>ROUND(I241*H241,2)</f>
        <v>0</v>
      </c>
      <c r="BL241" s="18" t="s">
        <v>127</v>
      </c>
      <c r="BM241" s="180" t="s">
        <v>355</v>
      </c>
    </row>
    <row r="242" s="14" customFormat="1">
      <c r="A242" s="14"/>
      <c r="B242" s="190"/>
      <c r="C242" s="14"/>
      <c r="D242" s="183" t="s">
        <v>136</v>
      </c>
      <c r="E242" s="191" t="s">
        <v>1</v>
      </c>
      <c r="F242" s="192" t="s">
        <v>356</v>
      </c>
      <c r="G242" s="14"/>
      <c r="H242" s="193">
        <v>61</v>
      </c>
      <c r="I242" s="194"/>
      <c r="J242" s="14"/>
      <c r="K242" s="14"/>
      <c r="L242" s="190"/>
      <c r="M242" s="195"/>
      <c r="N242" s="196"/>
      <c r="O242" s="196"/>
      <c r="P242" s="196"/>
      <c r="Q242" s="196"/>
      <c r="R242" s="196"/>
      <c r="S242" s="196"/>
      <c r="T242" s="197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191" t="s">
        <v>136</v>
      </c>
      <c r="AU242" s="191" t="s">
        <v>83</v>
      </c>
      <c r="AV242" s="14" t="s">
        <v>83</v>
      </c>
      <c r="AW242" s="14" t="s">
        <v>30</v>
      </c>
      <c r="AX242" s="14" t="s">
        <v>81</v>
      </c>
      <c r="AY242" s="191" t="s">
        <v>121</v>
      </c>
    </row>
    <row r="243" s="2" customFormat="1" ht="24.15" customHeight="1">
      <c r="A243" s="37"/>
      <c r="B243" s="167"/>
      <c r="C243" s="206" t="s">
        <v>146</v>
      </c>
      <c r="D243" s="206" t="s">
        <v>225</v>
      </c>
      <c r="E243" s="207" t="s">
        <v>357</v>
      </c>
      <c r="F243" s="208" t="s">
        <v>358</v>
      </c>
      <c r="G243" s="209" t="s">
        <v>154</v>
      </c>
      <c r="H243" s="210">
        <v>6.1200000000000001</v>
      </c>
      <c r="I243" s="211"/>
      <c r="J243" s="212">
        <f>ROUND(I243*H243,2)</f>
        <v>0</v>
      </c>
      <c r="K243" s="213"/>
      <c r="L243" s="214"/>
      <c r="M243" s="215" t="s">
        <v>1</v>
      </c>
      <c r="N243" s="216" t="s">
        <v>38</v>
      </c>
      <c r="O243" s="76"/>
      <c r="P243" s="178">
        <f>O243*H243</f>
        <v>0</v>
      </c>
      <c r="Q243" s="178">
        <v>0.065670000000000006</v>
      </c>
      <c r="R243" s="178">
        <f>Q243*H243</f>
        <v>0.40190040000000005</v>
      </c>
      <c r="S243" s="178">
        <v>0</v>
      </c>
      <c r="T243" s="179">
        <f>S243*H243</f>
        <v>0</v>
      </c>
      <c r="U243" s="37"/>
      <c r="V243" s="37"/>
      <c r="W243" s="37"/>
      <c r="X243" s="37"/>
      <c r="Y243" s="37"/>
      <c r="Z243" s="37"/>
      <c r="AA243" s="37"/>
      <c r="AB243" s="37"/>
      <c r="AC243" s="37"/>
      <c r="AD243" s="37"/>
      <c r="AE243" s="37"/>
      <c r="AR243" s="180" t="s">
        <v>161</v>
      </c>
      <c r="AT243" s="180" t="s">
        <v>225</v>
      </c>
      <c r="AU243" s="180" t="s">
        <v>83</v>
      </c>
      <c r="AY243" s="18" t="s">
        <v>121</v>
      </c>
      <c r="BE243" s="181">
        <f>IF(N243="základní",J243,0)</f>
        <v>0</v>
      </c>
      <c r="BF243" s="181">
        <f>IF(N243="snížená",J243,0)</f>
        <v>0</v>
      </c>
      <c r="BG243" s="181">
        <f>IF(N243="zákl. přenesená",J243,0)</f>
        <v>0</v>
      </c>
      <c r="BH243" s="181">
        <f>IF(N243="sníž. přenesená",J243,0)</f>
        <v>0</v>
      </c>
      <c r="BI243" s="181">
        <f>IF(N243="nulová",J243,0)</f>
        <v>0</v>
      </c>
      <c r="BJ243" s="18" t="s">
        <v>81</v>
      </c>
      <c r="BK243" s="181">
        <f>ROUND(I243*H243,2)</f>
        <v>0</v>
      </c>
      <c r="BL243" s="18" t="s">
        <v>127</v>
      </c>
      <c r="BM243" s="180" t="s">
        <v>359</v>
      </c>
    </row>
    <row r="244" s="14" customFormat="1">
      <c r="A244" s="14"/>
      <c r="B244" s="190"/>
      <c r="C244" s="14"/>
      <c r="D244" s="183" t="s">
        <v>136</v>
      </c>
      <c r="E244" s="191" t="s">
        <v>1</v>
      </c>
      <c r="F244" s="192" t="s">
        <v>360</v>
      </c>
      <c r="G244" s="14"/>
      <c r="H244" s="193">
        <v>6.1200000000000001</v>
      </c>
      <c r="I244" s="194"/>
      <c r="J244" s="14"/>
      <c r="K244" s="14"/>
      <c r="L244" s="190"/>
      <c r="M244" s="195"/>
      <c r="N244" s="196"/>
      <c r="O244" s="196"/>
      <c r="P244" s="196"/>
      <c r="Q244" s="196"/>
      <c r="R244" s="196"/>
      <c r="S244" s="196"/>
      <c r="T244" s="197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191" t="s">
        <v>136</v>
      </c>
      <c r="AU244" s="191" t="s">
        <v>83</v>
      </c>
      <c r="AV244" s="14" t="s">
        <v>83</v>
      </c>
      <c r="AW244" s="14" t="s">
        <v>30</v>
      </c>
      <c r="AX244" s="14" t="s">
        <v>81</v>
      </c>
      <c r="AY244" s="191" t="s">
        <v>121</v>
      </c>
    </row>
    <row r="245" s="2" customFormat="1" ht="16.5" customHeight="1">
      <c r="A245" s="37"/>
      <c r="B245" s="167"/>
      <c r="C245" s="206" t="s">
        <v>361</v>
      </c>
      <c r="D245" s="206" t="s">
        <v>225</v>
      </c>
      <c r="E245" s="207" t="s">
        <v>362</v>
      </c>
      <c r="F245" s="208" t="s">
        <v>363</v>
      </c>
      <c r="G245" s="209" t="s">
        <v>154</v>
      </c>
      <c r="H245" s="210">
        <v>56.100000000000001</v>
      </c>
      <c r="I245" s="211"/>
      <c r="J245" s="212">
        <f>ROUND(I245*H245,2)</f>
        <v>0</v>
      </c>
      <c r="K245" s="213"/>
      <c r="L245" s="214"/>
      <c r="M245" s="215" t="s">
        <v>1</v>
      </c>
      <c r="N245" s="216" t="s">
        <v>38</v>
      </c>
      <c r="O245" s="76"/>
      <c r="P245" s="178">
        <f>O245*H245</f>
        <v>0</v>
      </c>
      <c r="Q245" s="178">
        <v>0.080000000000000002</v>
      </c>
      <c r="R245" s="178">
        <f>Q245*H245</f>
        <v>4.4880000000000004</v>
      </c>
      <c r="S245" s="178">
        <v>0</v>
      </c>
      <c r="T245" s="179">
        <f>S245*H245</f>
        <v>0</v>
      </c>
      <c r="U245" s="37"/>
      <c r="V245" s="37"/>
      <c r="W245" s="37"/>
      <c r="X245" s="37"/>
      <c r="Y245" s="37"/>
      <c r="Z245" s="37"/>
      <c r="AA245" s="37"/>
      <c r="AB245" s="37"/>
      <c r="AC245" s="37"/>
      <c r="AD245" s="37"/>
      <c r="AE245" s="37"/>
      <c r="AR245" s="180" t="s">
        <v>161</v>
      </c>
      <c r="AT245" s="180" t="s">
        <v>225</v>
      </c>
      <c r="AU245" s="180" t="s">
        <v>83</v>
      </c>
      <c r="AY245" s="18" t="s">
        <v>121</v>
      </c>
      <c r="BE245" s="181">
        <f>IF(N245="základní",J245,0)</f>
        <v>0</v>
      </c>
      <c r="BF245" s="181">
        <f>IF(N245="snížená",J245,0)</f>
        <v>0</v>
      </c>
      <c r="BG245" s="181">
        <f>IF(N245="zákl. přenesená",J245,0)</f>
        <v>0</v>
      </c>
      <c r="BH245" s="181">
        <f>IF(N245="sníž. přenesená",J245,0)</f>
        <v>0</v>
      </c>
      <c r="BI245" s="181">
        <f>IF(N245="nulová",J245,0)</f>
        <v>0</v>
      </c>
      <c r="BJ245" s="18" t="s">
        <v>81</v>
      </c>
      <c r="BK245" s="181">
        <f>ROUND(I245*H245,2)</f>
        <v>0</v>
      </c>
      <c r="BL245" s="18" t="s">
        <v>127</v>
      </c>
      <c r="BM245" s="180" t="s">
        <v>364</v>
      </c>
    </row>
    <row r="246" s="14" customFormat="1">
      <c r="A246" s="14"/>
      <c r="B246" s="190"/>
      <c r="C246" s="14"/>
      <c r="D246" s="183" t="s">
        <v>136</v>
      </c>
      <c r="E246" s="191" t="s">
        <v>1</v>
      </c>
      <c r="F246" s="192" t="s">
        <v>365</v>
      </c>
      <c r="G246" s="14"/>
      <c r="H246" s="193">
        <v>56.100000000000001</v>
      </c>
      <c r="I246" s="194"/>
      <c r="J246" s="14"/>
      <c r="K246" s="14"/>
      <c r="L246" s="190"/>
      <c r="M246" s="195"/>
      <c r="N246" s="196"/>
      <c r="O246" s="196"/>
      <c r="P246" s="196"/>
      <c r="Q246" s="196"/>
      <c r="R246" s="196"/>
      <c r="S246" s="196"/>
      <c r="T246" s="197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191" t="s">
        <v>136</v>
      </c>
      <c r="AU246" s="191" t="s">
        <v>83</v>
      </c>
      <c r="AV246" s="14" t="s">
        <v>83</v>
      </c>
      <c r="AW246" s="14" t="s">
        <v>30</v>
      </c>
      <c r="AX246" s="14" t="s">
        <v>81</v>
      </c>
      <c r="AY246" s="191" t="s">
        <v>121</v>
      </c>
    </row>
    <row r="247" s="2" customFormat="1" ht="33" customHeight="1">
      <c r="A247" s="37"/>
      <c r="B247" s="167"/>
      <c r="C247" s="168" t="s">
        <v>366</v>
      </c>
      <c r="D247" s="168" t="s">
        <v>123</v>
      </c>
      <c r="E247" s="169" t="s">
        <v>367</v>
      </c>
      <c r="F247" s="170" t="s">
        <v>368</v>
      </c>
      <c r="G247" s="171" t="s">
        <v>154</v>
      </c>
      <c r="H247" s="172">
        <v>362</v>
      </c>
      <c r="I247" s="173"/>
      <c r="J247" s="174">
        <f>ROUND(I247*H247,2)</f>
        <v>0</v>
      </c>
      <c r="K247" s="175"/>
      <c r="L247" s="38"/>
      <c r="M247" s="176" t="s">
        <v>1</v>
      </c>
      <c r="N247" s="177" t="s">
        <v>38</v>
      </c>
      <c r="O247" s="76"/>
      <c r="P247" s="178">
        <f>O247*H247</f>
        <v>0</v>
      </c>
      <c r="Q247" s="178">
        <v>0.1295</v>
      </c>
      <c r="R247" s="178">
        <f>Q247*H247</f>
        <v>46.879000000000005</v>
      </c>
      <c r="S247" s="178">
        <v>0</v>
      </c>
      <c r="T247" s="179">
        <f>S247*H247</f>
        <v>0</v>
      </c>
      <c r="U247" s="37"/>
      <c r="V247" s="37"/>
      <c r="W247" s="37"/>
      <c r="X247" s="37"/>
      <c r="Y247" s="37"/>
      <c r="Z247" s="37"/>
      <c r="AA247" s="37"/>
      <c r="AB247" s="37"/>
      <c r="AC247" s="37"/>
      <c r="AD247" s="37"/>
      <c r="AE247" s="37"/>
      <c r="AR247" s="180" t="s">
        <v>127</v>
      </c>
      <c r="AT247" s="180" t="s">
        <v>123</v>
      </c>
      <c r="AU247" s="180" t="s">
        <v>83</v>
      </c>
      <c r="AY247" s="18" t="s">
        <v>121</v>
      </c>
      <c r="BE247" s="181">
        <f>IF(N247="základní",J247,0)</f>
        <v>0</v>
      </c>
      <c r="BF247" s="181">
        <f>IF(N247="snížená",J247,0)</f>
        <v>0</v>
      </c>
      <c r="BG247" s="181">
        <f>IF(N247="zákl. přenesená",J247,0)</f>
        <v>0</v>
      </c>
      <c r="BH247" s="181">
        <f>IF(N247="sníž. přenesená",J247,0)</f>
        <v>0</v>
      </c>
      <c r="BI247" s="181">
        <f>IF(N247="nulová",J247,0)</f>
        <v>0</v>
      </c>
      <c r="BJ247" s="18" t="s">
        <v>81</v>
      </c>
      <c r="BK247" s="181">
        <f>ROUND(I247*H247,2)</f>
        <v>0</v>
      </c>
      <c r="BL247" s="18" t="s">
        <v>127</v>
      </c>
      <c r="BM247" s="180" t="s">
        <v>369</v>
      </c>
    </row>
    <row r="248" s="2" customFormat="1" ht="16.5" customHeight="1">
      <c r="A248" s="37"/>
      <c r="B248" s="167"/>
      <c r="C248" s="206" t="s">
        <v>370</v>
      </c>
      <c r="D248" s="206" t="s">
        <v>225</v>
      </c>
      <c r="E248" s="207" t="s">
        <v>371</v>
      </c>
      <c r="F248" s="208" t="s">
        <v>372</v>
      </c>
      <c r="G248" s="209" t="s">
        <v>154</v>
      </c>
      <c r="H248" s="210">
        <v>369.24000000000001</v>
      </c>
      <c r="I248" s="211"/>
      <c r="J248" s="212">
        <f>ROUND(I248*H248,2)</f>
        <v>0</v>
      </c>
      <c r="K248" s="213"/>
      <c r="L248" s="214"/>
      <c r="M248" s="215" t="s">
        <v>1</v>
      </c>
      <c r="N248" s="216" t="s">
        <v>38</v>
      </c>
      <c r="O248" s="76"/>
      <c r="P248" s="178">
        <f>O248*H248</f>
        <v>0</v>
      </c>
      <c r="Q248" s="178">
        <v>0.056120000000000003</v>
      </c>
      <c r="R248" s="178">
        <f>Q248*H248</f>
        <v>20.7217488</v>
      </c>
      <c r="S248" s="178">
        <v>0</v>
      </c>
      <c r="T248" s="179">
        <f>S248*H248</f>
        <v>0</v>
      </c>
      <c r="U248" s="37"/>
      <c r="V248" s="37"/>
      <c r="W248" s="37"/>
      <c r="X248" s="37"/>
      <c r="Y248" s="37"/>
      <c r="Z248" s="37"/>
      <c r="AA248" s="37"/>
      <c r="AB248" s="37"/>
      <c r="AC248" s="37"/>
      <c r="AD248" s="37"/>
      <c r="AE248" s="37"/>
      <c r="AR248" s="180" t="s">
        <v>161</v>
      </c>
      <c r="AT248" s="180" t="s">
        <v>225</v>
      </c>
      <c r="AU248" s="180" t="s">
        <v>83</v>
      </c>
      <c r="AY248" s="18" t="s">
        <v>121</v>
      </c>
      <c r="BE248" s="181">
        <f>IF(N248="základní",J248,0)</f>
        <v>0</v>
      </c>
      <c r="BF248" s="181">
        <f>IF(N248="snížená",J248,0)</f>
        <v>0</v>
      </c>
      <c r="BG248" s="181">
        <f>IF(N248="zákl. přenesená",J248,0)</f>
        <v>0</v>
      </c>
      <c r="BH248" s="181">
        <f>IF(N248="sníž. přenesená",J248,0)</f>
        <v>0</v>
      </c>
      <c r="BI248" s="181">
        <f>IF(N248="nulová",J248,0)</f>
        <v>0</v>
      </c>
      <c r="BJ248" s="18" t="s">
        <v>81</v>
      </c>
      <c r="BK248" s="181">
        <f>ROUND(I248*H248,2)</f>
        <v>0</v>
      </c>
      <c r="BL248" s="18" t="s">
        <v>127</v>
      </c>
      <c r="BM248" s="180" t="s">
        <v>373</v>
      </c>
    </row>
    <row r="249" s="14" customFormat="1">
      <c r="A249" s="14"/>
      <c r="B249" s="190"/>
      <c r="C249" s="14"/>
      <c r="D249" s="183" t="s">
        <v>136</v>
      </c>
      <c r="E249" s="191" t="s">
        <v>1</v>
      </c>
      <c r="F249" s="192" t="s">
        <v>374</v>
      </c>
      <c r="G249" s="14"/>
      <c r="H249" s="193">
        <v>369.24000000000001</v>
      </c>
      <c r="I249" s="194"/>
      <c r="J249" s="14"/>
      <c r="K249" s="14"/>
      <c r="L249" s="190"/>
      <c r="M249" s="195"/>
      <c r="N249" s="196"/>
      <c r="O249" s="196"/>
      <c r="P249" s="196"/>
      <c r="Q249" s="196"/>
      <c r="R249" s="196"/>
      <c r="S249" s="196"/>
      <c r="T249" s="197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191" t="s">
        <v>136</v>
      </c>
      <c r="AU249" s="191" t="s">
        <v>83</v>
      </c>
      <c r="AV249" s="14" t="s">
        <v>83</v>
      </c>
      <c r="AW249" s="14" t="s">
        <v>30</v>
      </c>
      <c r="AX249" s="14" t="s">
        <v>81</v>
      </c>
      <c r="AY249" s="191" t="s">
        <v>121</v>
      </c>
    </row>
    <row r="250" s="2" customFormat="1" ht="24.15" customHeight="1">
      <c r="A250" s="37"/>
      <c r="B250" s="167"/>
      <c r="C250" s="168" t="s">
        <v>375</v>
      </c>
      <c r="D250" s="168" t="s">
        <v>123</v>
      </c>
      <c r="E250" s="169" t="s">
        <v>376</v>
      </c>
      <c r="F250" s="170" t="s">
        <v>377</v>
      </c>
      <c r="G250" s="171" t="s">
        <v>164</v>
      </c>
      <c r="H250" s="172">
        <v>26.100000000000001</v>
      </c>
      <c r="I250" s="173"/>
      <c r="J250" s="174">
        <f>ROUND(I250*H250,2)</f>
        <v>0</v>
      </c>
      <c r="K250" s="175"/>
      <c r="L250" s="38"/>
      <c r="M250" s="176" t="s">
        <v>1</v>
      </c>
      <c r="N250" s="177" t="s">
        <v>38</v>
      </c>
      <c r="O250" s="76"/>
      <c r="P250" s="178">
        <f>O250*H250</f>
        <v>0</v>
      </c>
      <c r="Q250" s="178">
        <v>2.2563399999999998</v>
      </c>
      <c r="R250" s="178">
        <f>Q250*H250</f>
        <v>58.890473999999998</v>
      </c>
      <c r="S250" s="178">
        <v>0</v>
      </c>
      <c r="T250" s="179">
        <f>S250*H250</f>
        <v>0</v>
      </c>
      <c r="U250" s="37"/>
      <c r="V250" s="37"/>
      <c r="W250" s="37"/>
      <c r="X250" s="37"/>
      <c r="Y250" s="37"/>
      <c r="Z250" s="37"/>
      <c r="AA250" s="37"/>
      <c r="AB250" s="37"/>
      <c r="AC250" s="37"/>
      <c r="AD250" s="37"/>
      <c r="AE250" s="37"/>
      <c r="AR250" s="180" t="s">
        <v>127</v>
      </c>
      <c r="AT250" s="180" t="s">
        <v>123</v>
      </c>
      <c r="AU250" s="180" t="s">
        <v>83</v>
      </c>
      <c r="AY250" s="18" t="s">
        <v>121</v>
      </c>
      <c r="BE250" s="181">
        <f>IF(N250="základní",J250,0)</f>
        <v>0</v>
      </c>
      <c r="BF250" s="181">
        <f>IF(N250="snížená",J250,0)</f>
        <v>0</v>
      </c>
      <c r="BG250" s="181">
        <f>IF(N250="zákl. přenesená",J250,0)</f>
        <v>0</v>
      </c>
      <c r="BH250" s="181">
        <f>IF(N250="sníž. přenesená",J250,0)</f>
        <v>0</v>
      </c>
      <c r="BI250" s="181">
        <f>IF(N250="nulová",J250,0)</f>
        <v>0</v>
      </c>
      <c r="BJ250" s="18" t="s">
        <v>81</v>
      </c>
      <c r="BK250" s="181">
        <f>ROUND(I250*H250,2)</f>
        <v>0</v>
      </c>
      <c r="BL250" s="18" t="s">
        <v>127</v>
      </c>
      <c r="BM250" s="180" t="s">
        <v>378</v>
      </c>
    </row>
    <row r="251" s="14" customFormat="1">
      <c r="A251" s="14"/>
      <c r="B251" s="190"/>
      <c r="C251" s="14"/>
      <c r="D251" s="183" t="s">
        <v>136</v>
      </c>
      <c r="E251" s="191" t="s">
        <v>1</v>
      </c>
      <c r="F251" s="192" t="s">
        <v>379</v>
      </c>
      <c r="G251" s="14"/>
      <c r="H251" s="193">
        <v>26.100000000000001</v>
      </c>
      <c r="I251" s="194"/>
      <c r="J251" s="14"/>
      <c r="K251" s="14"/>
      <c r="L251" s="190"/>
      <c r="M251" s="195"/>
      <c r="N251" s="196"/>
      <c r="O251" s="196"/>
      <c r="P251" s="196"/>
      <c r="Q251" s="196"/>
      <c r="R251" s="196"/>
      <c r="S251" s="196"/>
      <c r="T251" s="197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191" t="s">
        <v>136</v>
      </c>
      <c r="AU251" s="191" t="s">
        <v>83</v>
      </c>
      <c r="AV251" s="14" t="s">
        <v>83</v>
      </c>
      <c r="AW251" s="14" t="s">
        <v>30</v>
      </c>
      <c r="AX251" s="14" t="s">
        <v>81</v>
      </c>
      <c r="AY251" s="191" t="s">
        <v>121</v>
      </c>
    </row>
    <row r="252" s="2" customFormat="1" ht="24.15" customHeight="1">
      <c r="A252" s="37"/>
      <c r="B252" s="167"/>
      <c r="C252" s="168" t="s">
        <v>380</v>
      </c>
      <c r="D252" s="168" t="s">
        <v>123</v>
      </c>
      <c r="E252" s="169" t="s">
        <v>381</v>
      </c>
      <c r="F252" s="170" t="s">
        <v>382</v>
      </c>
      <c r="G252" s="171" t="s">
        <v>154</v>
      </c>
      <c r="H252" s="172">
        <v>98</v>
      </c>
      <c r="I252" s="173"/>
      <c r="J252" s="174">
        <f>ROUND(I252*H252,2)</f>
        <v>0</v>
      </c>
      <c r="K252" s="175"/>
      <c r="L252" s="38"/>
      <c r="M252" s="176" t="s">
        <v>1</v>
      </c>
      <c r="N252" s="177" t="s">
        <v>38</v>
      </c>
      <c r="O252" s="76"/>
      <c r="P252" s="178">
        <f>O252*H252</f>
        <v>0</v>
      </c>
      <c r="Q252" s="178">
        <v>0.0043</v>
      </c>
      <c r="R252" s="178">
        <f>Q252*H252</f>
        <v>0.4214</v>
      </c>
      <c r="S252" s="178">
        <v>0</v>
      </c>
      <c r="T252" s="179">
        <f>S252*H252</f>
        <v>0</v>
      </c>
      <c r="U252" s="37"/>
      <c r="V252" s="37"/>
      <c r="W252" s="37"/>
      <c r="X252" s="37"/>
      <c r="Y252" s="37"/>
      <c r="Z252" s="37"/>
      <c r="AA252" s="37"/>
      <c r="AB252" s="37"/>
      <c r="AC252" s="37"/>
      <c r="AD252" s="37"/>
      <c r="AE252" s="37"/>
      <c r="AR252" s="180" t="s">
        <v>127</v>
      </c>
      <c r="AT252" s="180" t="s">
        <v>123</v>
      </c>
      <c r="AU252" s="180" t="s">
        <v>83</v>
      </c>
      <c r="AY252" s="18" t="s">
        <v>121</v>
      </c>
      <c r="BE252" s="181">
        <f>IF(N252="základní",J252,0)</f>
        <v>0</v>
      </c>
      <c r="BF252" s="181">
        <f>IF(N252="snížená",J252,0)</f>
        <v>0</v>
      </c>
      <c r="BG252" s="181">
        <f>IF(N252="zákl. přenesená",J252,0)</f>
        <v>0</v>
      </c>
      <c r="BH252" s="181">
        <f>IF(N252="sníž. přenesená",J252,0)</f>
        <v>0</v>
      </c>
      <c r="BI252" s="181">
        <f>IF(N252="nulová",J252,0)</f>
        <v>0</v>
      </c>
      <c r="BJ252" s="18" t="s">
        <v>81</v>
      </c>
      <c r="BK252" s="181">
        <f>ROUND(I252*H252,2)</f>
        <v>0</v>
      </c>
      <c r="BL252" s="18" t="s">
        <v>127</v>
      </c>
      <c r="BM252" s="180" t="s">
        <v>383</v>
      </c>
    </row>
    <row r="253" s="13" customFormat="1">
      <c r="A253" s="13"/>
      <c r="B253" s="182"/>
      <c r="C253" s="13"/>
      <c r="D253" s="183" t="s">
        <v>136</v>
      </c>
      <c r="E253" s="184" t="s">
        <v>1</v>
      </c>
      <c r="F253" s="185" t="s">
        <v>384</v>
      </c>
      <c r="G253" s="13"/>
      <c r="H253" s="184" t="s">
        <v>1</v>
      </c>
      <c r="I253" s="186"/>
      <c r="J253" s="13"/>
      <c r="K253" s="13"/>
      <c r="L253" s="182"/>
      <c r="M253" s="187"/>
      <c r="N253" s="188"/>
      <c r="O253" s="188"/>
      <c r="P253" s="188"/>
      <c r="Q253" s="188"/>
      <c r="R253" s="188"/>
      <c r="S253" s="188"/>
      <c r="T253" s="189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184" t="s">
        <v>136</v>
      </c>
      <c r="AU253" s="184" t="s">
        <v>83</v>
      </c>
      <c r="AV253" s="13" t="s">
        <v>81</v>
      </c>
      <c r="AW253" s="13" t="s">
        <v>30</v>
      </c>
      <c r="AX253" s="13" t="s">
        <v>73</v>
      </c>
      <c r="AY253" s="184" t="s">
        <v>121</v>
      </c>
    </row>
    <row r="254" s="14" customFormat="1">
      <c r="A254" s="14"/>
      <c r="B254" s="190"/>
      <c r="C254" s="14"/>
      <c r="D254" s="183" t="s">
        <v>136</v>
      </c>
      <c r="E254" s="191" t="s">
        <v>1</v>
      </c>
      <c r="F254" s="192" t="s">
        <v>385</v>
      </c>
      <c r="G254" s="14"/>
      <c r="H254" s="193">
        <v>98</v>
      </c>
      <c r="I254" s="194"/>
      <c r="J254" s="14"/>
      <c r="K254" s="14"/>
      <c r="L254" s="190"/>
      <c r="M254" s="195"/>
      <c r="N254" s="196"/>
      <c r="O254" s="196"/>
      <c r="P254" s="196"/>
      <c r="Q254" s="196"/>
      <c r="R254" s="196"/>
      <c r="S254" s="196"/>
      <c r="T254" s="197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191" t="s">
        <v>136</v>
      </c>
      <c r="AU254" s="191" t="s">
        <v>83</v>
      </c>
      <c r="AV254" s="14" t="s">
        <v>83</v>
      </c>
      <c r="AW254" s="14" t="s">
        <v>30</v>
      </c>
      <c r="AX254" s="14" t="s">
        <v>81</v>
      </c>
      <c r="AY254" s="191" t="s">
        <v>121</v>
      </c>
    </row>
    <row r="255" s="2" customFormat="1" ht="24.15" customHeight="1">
      <c r="A255" s="37"/>
      <c r="B255" s="167"/>
      <c r="C255" s="168" t="s">
        <v>386</v>
      </c>
      <c r="D255" s="168" t="s">
        <v>123</v>
      </c>
      <c r="E255" s="169" t="s">
        <v>387</v>
      </c>
      <c r="F255" s="170" t="s">
        <v>388</v>
      </c>
      <c r="G255" s="171" t="s">
        <v>154</v>
      </c>
      <c r="H255" s="172">
        <v>98</v>
      </c>
      <c r="I255" s="173"/>
      <c r="J255" s="174">
        <f>ROUND(I255*H255,2)</f>
        <v>0</v>
      </c>
      <c r="K255" s="175"/>
      <c r="L255" s="38"/>
      <c r="M255" s="176" t="s">
        <v>1</v>
      </c>
      <c r="N255" s="177" t="s">
        <v>38</v>
      </c>
      <c r="O255" s="76"/>
      <c r="P255" s="178">
        <f>O255*H255</f>
        <v>0</v>
      </c>
      <c r="Q255" s="178">
        <v>0</v>
      </c>
      <c r="R255" s="178">
        <f>Q255*H255</f>
        <v>0</v>
      </c>
      <c r="S255" s="178">
        <v>0</v>
      </c>
      <c r="T255" s="179">
        <f>S255*H255</f>
        <v>0</v>
      </c>
      <c r="U255" s="37"/>
      <c r="V255" s="37"/>
      <c r="W255" s="37"/>
      <c r="X255" s="37"/>
      <c r="Y255" s="37"/>
      <c r="Z255" s="37"/>
      <c r="AA255" s="37"/>
      <c r="AB255" s="37"/>
      <c r="AC255" s="37"/>
      <c r="AD255" s="37"/>
      <c r="AE255" s="37"/>
      <c r="AR255" s="180" t="s">
        <v>127</v>
      </c>
      <c r="AT255" s="180" t="s">
        <v>123</v>
      </c>
      <c r="AU255" s="180" t="s">
        <v>83</v>
      </c>
      <c r="AY255" s="18" t="s">
        <v>121</v>
      </c>
      <c r="BE255" s="181">
        <f>IF(N255="základní",J255,0)</f>
        <v>0</v>
      </c>
      <c r="BF255" s="181">
        <f>IF(N255="snížená",J255,0)</f>
        <v>0</v>
      </c>
      <c r="BG255" s="181">
        <f>IF(N255="zákl. přenesená",J255,0)</f>
        <v>0</v>
      </c>
      <c r="BH255" s="181">
        <f>IF(N255="sníž. přenesená",J255,0)</f>
        <v>0</v>
      </c>
      <c r="BI255" s="181">
        <f>IF(N255="nulová",J255,0)</f>
        <v>0</v>
      </c>
      <c r="BJ255" s="18" t="s">
        <v>81</v>
      </c>
      <c r="BK255" s="181">
        <f>ROUND(I255*H255,2)</f>
        <v>0</v>
      </c>
      <c r="BL255" s="18" t="s">
        <v>127</v>
      </c>
      <c r="BM255" s="180" t="s">
        <v>389</v>
      </c>
    </row>
    <row r="256" s="13" customFormat="1">
      <c r="A256" s="13"/>
      <c r="B256" s="182"/>
      <c r="C256" s="13"/>
      <c r="D256" s="183" t="s">
        <v>136</v>
      </c>
      <c r="E256" s="184" t="s">
        <v>1</v>
      </c>
      <c r="F256" s="185" t="s">
        <v>390</v>
      </c>
      <c r="G256" s="13"/>
      <c r="H256" s="184" t="s">
        <v>1</v>
      </c>
      <c r="I256" s="186"/>
      <c r="J256" s="13"/>
      <c r="K256" s="13"/>
      <c r="L256" s="182"/>
      <c r="M256" s="187"/>
      <c r="N256" s="188"/>
      <c r="O256" s="188"/>
      <c r="P256" s="188"/>
      <c r="Q256" s="188"/>
      <c r="R256" s="188"/>
      <c r="S256" s="188"/>
      <c r="T256" s="189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184" t="s">
        <v>136</v>
      </c>
      <c r="AU256" s="184" t="s">
        <v>83</v>
      </c>
      <c r="AV256" s="13" t="s">
        <v>81</v>
      </c>
      <c r="AW256" s="13" t="s">
        <v>30</v>
      </c>
      <c r="AX256" s="13" t="s">
        <v>73</v>
      </c>
      <c r="AY256" s="184" t="s">
        <v>121</v>
      </c>
    </row>
    <row r="257" s="14" customFormat="1">
      <c r="A257" s="14"/>
      <c r="B257" s="190"/>
      <c r="C257" s="14"/>
      <c r="D257" s="183" t="s">
        <v>136</v>
      </c>
      <c r="E257" s="191" t="s">
        <v>1</v>
      </c>
      <c r="F257" s="192" t="s">
        <v>385</v>
      </c>
      <c r="G257" s="14"/>
      <c r="H257" s="193">
        <v>98</v>
      </c>
      <c r="I257" s="194"/>
      <c r="J257" s="14"/>
      <c r="K257" s="14"/>
      <c r="L257" s="190"/>
      <c r="M257" s="195"/>
      <c r="N257" s="196"/>
      <c r="O257" s="196"/>
      <c r="P257" s="196"/>
      <c r="Q257" s="196"/>
      <c r="R257" s="196"/>
      <c r="S257" s="196"/>
      <c r="T257" s="197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191" t="s">
        <v>136</v>
      </c>
      <c r="AU257" s="191" t="s">
        <v>83</v>
      </c>
      <c r="AV257" s="14" t="s">
        <v>83</v>
      </c>
      <c r="AW257" s="14" t="s">
        <v>30</v>
      </c>
      <c r="AX257" s="14" t="s">
        <v>81</v>
      </c>
      <c r="AY257" s="191" t="s">
        <v>121</v>
      </c>
    </row>
    <row r="258" s="12" customFormat="1" ht="22.8" customHeight="1">
      <c r="A258" s="12"/>
      <c r="B258" s="154"/>
      <c r="C258" s="12"/>
      <c r="D258" s="155" t="s">
        <v>72</v>
      </c>
      <c r="E258" s="165" t="s">
        <v>391</v>
      </c>
      <c r="F258" s="165" t="s">
        <v>392</v>
      </c>
      <c r="G258" s="12"/>
      <c r="H258" s="12"/>
      <c r="I258" s="157"/>
      <c r="J258" s="166">
        <f>BK258</f>
        <v>0</v>
      </c>
      <c r="K258" s="12"/>
      <c r="L258" s="154"/>
      <c r="M258" s="159"/>
      <c r="N258" s="160"/>
      <c r="O258" s="160"/>
      <c r="P258" s="161">
        <f>SUM(P259:P267)</f>
        <v>0</v>
      </c>
      <c r="Q258" s="160"/>
      <c r="R258" s="161">
        <f>SUM(R259:R267)</f>
        <v>0</v>
      </c>
      <c r="S258" s="160"/>
      <c r="T258" s="162">
        <f>SUM(T259:T267)</f>
        <v>0</v>
      </c>
      <c r="U258" s="12"/>
      <c r="V258" s="12"/>
      <c r="W258" s="12"/>
      <c r="X258" s="12"/>
      <c r="Y258" s="12"/>
      <c r="Z258" s="12"/>
      <c r="AA258" s="12"/>
      <c r="AB258" s="12"/>
      <c r="AC258" s="12"/>
      <c r="AD258" s="12"/>
      <c r="AE258" s="12"/>
      <c r="AR258" s="155" t="s">
        <v>81</v>
      </c>
      <c r="AT258" s="163" t="s">
        <v>72</v>
      </c>
      <c r="AU258" s="163" t="s">
        <v>81</v>
      </c>
      <c r="AY258" s="155" t="s">
        <v>121</v>
      </c>
      <c r="BK258" s="164">
        <f>SUM(BK259:BK267)</f>
        <v>0</v>
      </c>
    </row>
    <row r="259" s="2" customFormat="1" ht="16.5" customHeight="1">
      <c r="A259" s="37"/>
      <c r="B259" s="167"/>
      <c r="C259" s="168" t="s">
        <v>393</v>
      </c>
      <c r="D259" s="168" t="s">
        <v>123</v>
      </c>
      <c r="E259" s="169" t="s">
        <v>394</v>
      </c>
      <c r="F259" s="170" t="s">
        <v>395</v>
      </c>
      <c r="G259" s="171" t="s">
        <v>203</v>
      </c>
      <c r="H259" s="172">
        <v>393.30599999999998</v>
      </c>
      <c r="I259" s="173"/>
      <c r="J259" s="174">
        <f>ROUND(I259*H259,2)</f>
        <v>0</v>
      </c>
      <c r="K259" s="175"/>
      <c r="L259" s="38"/>
      <c r="M259" s="176" t="s">
        <v>1</v>
      </c>
      <c r="N259" s="177" t="s">
        <v>38</v>
      </c>
      <c r="O259" s="76"/>
      <c r="P259" s="178">
        <f>O259*H259</f>
        <v>0</v>
      </c>
      <c r="Q259" s="178">
        <v>0</v>
      </c>
      <c r="R259" s="178">
        <f>Q259*H259</f>
        <v>0</v>
      </c>
      <c r="S259" s="178">
        <v>0</v>
      </c>
      <c r="T259" s="179">
        <f>S259*H259</f>
        <v>0</v>
      </c>
      <c r="U259" s="37"/>
      <c r="V259" s="37"/>
      <c r="W259" s="37"/>
      <c r="X259" s="37"/>
      <c r="Y259" s="37"/>
      <c r="Z259" s="37"/>
      <c r="AA259" s="37"/>
      <c r="AB259" s="37"/>
      <c r="AC259" s="37"/>
      <c r="AD259" s="37"/>
      <c r="AE259" s="37"/>
      <c r="AR259" s="180" t="s">
        <v>127</v>
      </c>
      <c r="AT259" s="180" t="s">
        <v>123</v>
      </c>
      <c r="AU259" s="180" t="s">
        <v>83</v>
      </c>
      <c r="AY259" s="18" t="s">
        <v>121</v>
      </c>
      <c r="BE259" s="181">
        <f>IF(N259="základní",J259,0)</f>
        <v>0</v>
      </c>
      <c r="BF259" s="181">
        <f>IF(N259="snížená",J259,0)</f>
        <v>0</v>
      </c>
      <c r="BG259" s="181">
        <f>IF(N259="zákl. přenesená",J259,0)</f>
        <v>0</v>
      </c>
      <c r="BH259" s="181">
        <f>IF(N259="sníž. přenesená",J259,0)</f>
        <v>0</v>
      </c>
      <c r="BI259" s="181">
        <f>IF(N259="nulová",J259,0)</f>
        <v>0</v>
      </c>
      <c r="BJ259" s="18" t="s">
        <v>81</v>
      </c>
      <c r="BK259" s="181">
        <f>ROUND(I259*H259,2)</f>
        <v>0</v>
      </c>
      <c r="BL259" s="18" t="s">
        <v>127</v>
      </c>
      <c r="BM259" s="180" t="s">
        <v>396</v>
      </c>
    </row>
    <row r="260" s="2" customFormat="1" ht="24.15" customHeight="1">
      <c r="A260" s="37"/>
      <c r="B260" s="167"/>
      <c r="C260" s="168" t="s">
        <v>397</v>
      </c>
      <c r="D260" s="168" t="s">
        <v>123</v>
      </c>
      <c r="E260" s="169" t="s">
        <v>398</v>
      </c>
      <c r="F260" s="170" t="s">
        <v>399</v>
      </c>
      <c r="G260" s="171" t="s">
        <v>203</v>
      </c>
      <c r="H260" s="172">
        <v>3539.7539999999999</v>
      </c>
      <c r="I260" s="173"/>
      <c r="J260" s="174">
        <f>ROUND(I260*H260,2)</f>
        <v>0</v>
      </c>
      <c r="K260" s="175"/>
      <c r="L260" s="38"/>
      <c r="M260" s="176" t="s">
        <v>1</v>
      </c>
      <c r="N260" s="177" t="s">
        <v>38</v>
      </c>
      <c r="O260" s="76"/>
      <c r="P260" s="178">
        <f>O260*H260</f>
        <v>0</v>
      </c>
      <c r="Q260" s="178">
        <v>0</v>
      </c>
      <c r="R260" s="178">
        <f>Q260*H260</f>
        <v>0</v>
      </c>
      <c r="S260" s="178">
        <v>0</v>
      </c>
      <c r="T260" s="179">
        <f>S260*H260</f>
        <v>0</v>
      </c>
      <c r="U260" s="37"/>
      <c r="V260" s="37"/>
      <c r="W260" s="37"/>
      <c r="X260" s="37"/>
      <c r="Y260" s="37"/>
      <c r="Z260" s="37"/>
      <c r="AA260" s="37"/>
      <c r="AB260" s="37"/>
      <c r="AC260" s="37"/>
      <c r="AD260" s="37"/>
      <c r="AE260" s="37"/>
      <c r="AR260" s="180" t="s">
        <v>127</v>
      </c>
      <c r="AT260" s="180" t="s">
        <v>123</v>
      </c>
      <c r="AU260" s="180" t="s">
        <v>83</v>
      </c>
      <c r="AY260" s="18" t="s">
        <v>121</v>
      </c>
      <c r="BE260" s="181">
        <f>IF(N260="základní",J260,0)</f>
        <v>0</v>
      </c>
      <c r="BF260" s="181">
        <f>IF(N260="snížená",J260,0)</f>
        <v>0</v>
      </c>
      <c r="BG260" s="181">
        <f>IF(N260="zákl. přenesená",J260,0)</f>
        <v>0</v>
      </c>
      <c r="BH260" s="181">
        <f>IF(N260="sníž. přenesená",J260,0)</f>
        <v>0</v>
      </c>
      <c r="BI260" s="181">
        <f>IF(N260="nulová",J260,0)</f>
        <v>0</v>
      </c>
      <c r="BJ260" s="18" t="s">
        <v>81</v>
      </c>
      <c r="BK260" s="181">
        <f>ROUND(I260*H260,2)</f>
        <v>0</v>
      </c>
      <c r="BL260" s="18" t="s">
        <v>127</v>
      </c>
      <c r="BM260" s="180" t="s">
        <v>400</v>
      </c>
    </row>
    <row r="261" s="14" customFormat="1">
      <c r="A261" s="14"/>
      <c r="B261" s="190"/>
      <c r="C261" s="14"/>
      <c r="D261" s="183" t="s">
        <v>136</v>
      </c>
      <c r="E261" s="14"/>
      <c r="F261" s="192" t="s">
        <v>401</v>
      </c>
      <c r="G261" s="14"/>
      <c r="H261" s="193">
        <v>3539.7539999999999</v>
      </c>
      <c r="I261" s="194"/>
      <c r="J261" s="14"/>
      <c r="K261" s="14"/>
      <c r="L261" s="190"/>
      <c r="M261" s="195"/>
      <c r="N261" s="196"/>
      <c r="O261" s="196"/>
      <c r="P261" s="196"/>
      <c r="Q261" s="196"/>
      <c r="R261" s="196"/>
      <c r="S261" s="196"/>
      <c r="T261" s="197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191" t="s">
        <v>136</v>
      </c>
      <c r="AU261" s="191" t="s">
        <v>83</v>
      </c>
      <c r="AV261" s="14" t="s">
        <v>83</v>
      </c>
      <c r="AW261" s="14" t="s">
        <v>3</v>
      </c>
      <c r="AX261" s="14" t="s">
        <v>81</v>
      </c>
      <c r="AY261" s="191" t="s">
        <v>121</v>
      </c>
    </row>
    <row r="262" s="2" customFormat="1" ht="37.8" customHeight="1">
      <c r="A262" s="37"/>
      <c r="B262" s="167"/>
      <c r="C262" s="168" t="s">
        <v>402</v>
      </c>
      <c r="D262" s="168" t="s">
        <v>123</v>
      </c>
      <c r="E262" s="169" t="s">
        <v>403</v>
      </c>
      <c r="F262" s="170" t="s">
        <v>404</v>
      </c>
      <c r="G262" s="171" t="s">
        <v>203</v>
      </c>
      <c r="H262" s="172">
        <v>207.506</v>
      </c>
      <c r="I262" s="173"/>
      <c r="J262" s="174">
        <f>ROUND(I262*H262,2)</f>
        <v>0</v>
      </c>
      <c r="K262" s="175"/>
      <c r="L262" s="38"/>
      <c r="M262" s="176" t="s">
        <v>1</v>
      </c>
      <c r="N262" s="177" t="s">
        <v>38</v>
      </c>
      <c r="O262" s="76"/>
      <c r="P262" s="178">
        <f>O262*H262</f>
        <v>0</v>
      </c>
      <c r="Q262" s="178">
        <v>0</v>
      </c>
      <c r="R262" s="178">
        <f>Q262*H262</f>
        <v>0</v>
      </c>
      <c r="S262" s="178">
        <v>0</v>
      </c>
      <c r="T262" s="179">
        <f>S262*H262</f>
        <v>0</v>
      </c>
      <c r="U262" s="37"/>
      <c r="V262" s="37"/>
      <c r="W262" s="37"/>
      <c r="X262" s="37"/>
      <c r="Y262" s="37"/>
      <c r="Z262" s="37"/>
      <c r="AA262" s="37"/>
      <c r="AB262" s="37"/>
      <c r="AC262" s="37"/>
      <c r="AD262" s="37"/>
      <c r="AE262" s="37"/>
      <c r="AR262" s="180" t="s">
        <v>127</v>
      </c>
      <c r="AT262" s="180" t="s">
        <v>123</v>
      </c>
      <c r="AU262" s="180" t="s">
        <v>83</v>
      </c>
      <c r="AY262" s="18" t="s">
        <v>121</v>
      </c>
      <c r="BE262" s="181">
        <f>IF(N262="základní",J262,0)</f>
        <v>0</v>
      </c>
      <c r="BF262" s="181">
        <f>IF(N262="snížená",J262,0)</f>
        <v>0</v>
      </c>
      <c r="BG262" s="181">
        <f>IF(N262="zákl. přenesená",J262,0)</f>
        <v>0</v>
      </c>
      <c r="BH262" s="181">
        <f>IF(N262="sníž. přenesená",J262,0)</f>
        <v>0</v>
      </c>
      <c r="BI262" s="181">
        <f>IF(N262="nulová",J262,0)</f>
        <v>0</v>
      </c>
      <c r="BJ262" s="18" t="s">
        <v>81</v>
      </c>
      <c r="BK262" s="181">
        <f>ROUND(I262*H262,2)</f>
        <v>0</v>
      </c>
      <c r="BL262" s="18" t="s">
        <v>127</v>
      </c>
      <c r="BM262" s="180" t="s">
        <v>405</v>
      </c>
    </row>
    <row r="263" s="14" customFormat="1">
      <c r="A263" s="14"/>
      <c r="B263" s="190"/>
      <c r="C263" s="14"/>
      <c r="D263" s="183" t="s">
        <v>136</v>
      </c>
      <c r="E263" s="191" t="s">
        <v>1</v>
      </c>
      <c r="F263" s="192" t="s">
        <v>406</v>
      </c>
      <c r="G263" s="14"/>
      <c r="H263" s="193">
        <v>207.506</v>
      </c>
      <c r="I263" s="194"/>
      <c r="J263" s="14"/>
      <c r="K263" s="14"/>
      <c r="L263" s="190"/>
      <c r="M263" s="195"/>
      <c r="N263" s="196"/>
      <c r="O263" s="196"/>
      <c r="P263" s="196"/>
      <c r="Q263" s="196"/>
      <c r="R263" s="196"/>
      <c r="S263" s="196"/>
      <c r="T263" s="197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191" t="s">
        <v>136</v>
      </c>
      <c r="AU263" s="191" t="s">
        <v>83</v>
      </c>
      <c r="AV263" s="14" t="s">
        <v>83</v>
      </c>
      <c r="AW263" s="14" t="s">
        <v>30</v>
      </c>
      <c r="AX263" s="14" t="s">
        <v>81</v>
      </c>
      <c r="AY263" s="191" t="s">
        <v>121</v>
      </c>
    </row>
    <row r="264" s="2" customFormat="1" ht="44.25" customHeight="1">
      <c r="A264" s="37"/>
      <c r="B264" s="167"/>
      <c r="C264" s="168" t="s">
        <v>407</v>
      </c>
      <c r="D264" s="168" t="s">
        <v>123</v>
      </c>
      <c r="E264" s="169" t="s">
        <v>408</v>
      </c>
      <c r="F264" s="170" t="s">
        <v>409</v>
      </c>
      <c r="G264" s="171" t="s">
        <v>203</v>
      </c>
      <c r="H264" s="172">
        <v>175.68000000000001</v>
      </c>
      <c r="I264" s="173"/>
      <c r="J264" s="174">
        <f>ROUND(I264*H264,2)</f>
        <v>0</v>
      </c>
      <c r="K264" s="175"/>
      <c r="L264" s="38"/>
      <c r="M264" s="176" t="s">
        <v>1</v>
      </c>
      <c r="N264" s="177" t="s">
        <v>38</v>
      </c>
      <c r="O264" s="76"/>
      <c r="P264" s="178">
        <f>O264*H264</f>
        <v>0</v>
      </c>
      <c r="Q264" s="178">
        <v>0</v>
      </c>
      <c r="R264" s="178">
        <f>Q264*H264</f>
        <v>0</v>
      </c>
      <c r="S264" s="178">
        <v>0</v>
      </c>
      <c r="T264" s="179">
        <f>S264*H264</f>
        <v>0</v>
      </c>
      <c r="U264" s="37"/>
      <c r="V264" s="37"/>
      <c r="W264" s="37"/>
      <c r="X264" s="37"/>
      <c r="Y264" s="37"/>
      <c r="Z264" s="37"/>
      <c r="AA264" s="37"/>
      <c r="AB264" s="37"/>
      <c r="AC264" s="37"/>
      <c r="AD264" s="37"/>
      <c r="AE264" s="37"/>
      <c r="AR264" s="180" t="s">
        <v>127</v>
      </c>
      <c r="AT264" s="180" t="s">
        <v>123</v>
      </c>
      <c r="AU264" s="180" t="s">
        <v>83</v>
      </c>
      <c r="AY264" s="18" t="s">
        <v>121</v>
      </c>
      <c r="BE264" s="181">
        <f>IF(N264="základní",J264,0)</f>
        <v>0</v>
      </c>
      <c r="BF264" s="181">
        <f>IF(N264="snížená",J264,0)</f>
        <v>0</v>
      </c>
      <c r="BG264" s="181">
        <f>IF(N264="zákl. přenesená",J264,0)</f>
        <v>0</v>
      </c>
      <c r="BH264" s="181">
        <f>IF(N264="sníž. přenesená",J264,0)</f>
        <v>0</v>
      </c>
      <c r="BI264" s="181">
        <f>IF(N264="nulová",J264,0)</f>
        <v>0</v>
      </c>
      <c r="BJ264" s="18" t="s">
        <v>81</v>
      </c>
      <c r="BK264" s="181">
        <f>ROUND(I264*H264,2)</f>
        <v>0</v>
      </c>
      <c r="BL264" s="18" t="s">
        <v>127</v>
      </c>
      <c r="BM264" s="180" t="s">
        <v>410</v>
      </c>
    </row>
    <row r="265" s="14" customFormat="1">
      <c r="A265" s="14"/>
      <c r="B265" s="190"/>
      <c r="C265" s="14"/>
      <c r="D265" s="183" t="s">
        <v>136</v>
      </c>
      <c r="E265" s="191" t="s">
        <v>1</v>
      </c>
      <c r="F265" s="192" t="s">
        <v>411</v>
      </c>
      <c r="G265" s="14"/>
      <c r="H265" s="193">
        <v>175.68000000000001</v>
      </c>
      <c r="I265" s="194"/>
      <c r="J265" s="14"/>
      <c r="K265" s="14"/>
      <c r="L265" s="190"/>
      <c r="M265" s="195"/>
      <c r="N265" s="196"/>
      <c r="O265" s="196"/>
      <c r="P265" s="196"/>
      <c r="Q265" s="196"/>
      <c r="R265" s="196"/>
      <c r="S265" s="196"/>
      <c r="T265" s="197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T265" s="191" t="s">
        <v>136</v>
      </c>
      <c r="AU265" s="191" t="s">
        <v>83</v>
      </c>
      <c r="AV265" s="14" t="s">
        <v>83</v>
      </c>
      <c r="AW265" s="14" t="s">
        <v>30</v>
      </c>
      <c r="AX265" s="14" t="s">
        <v>81</v>
      </c>
      <c r="AY265" s="191" t="s">
        <v>121</v>
      </c>
    </row>
    <row r="266" s="2" customFormat="1" ht="44.25" customHeight="1">
      <c r="A266" s="37"/>
      <c r="B266" s="167"/>
      <c r="C266" s="168" t="s">
        <v>412</v>
      </c>
      <c r="D266" s="168" t="s">
        <v>123</v>
      </c>
      <c r="E266" s="169" t="s">
        <v>413</v>
      </c>
      <c r="F266" s="170" t="s">
        <v>414</v>
      </c>
      <c r="G266" s="171" t="s">
        <v>203</v>
      </c>
      <c r="H266" s="172">
        <v>10.119999999999999</v>
      </c>
      <c r="I266" s="173"/>
      <c r="J266" s="174">
        <f>ROUND(I266*H266,2)</f>
        <v>0</v>
      </c>
      <c r="K266" s="175"/>
      <c r="L266" s="38"/>
      <c r="M266" s="176" t="s">
        <v>1</v>
      </c>
      <c r="N266" s="177" t="s">
        <v>38</v>
      </c>
      <c r="O266" s="76"/>
      <c r="P266" s="178">
        <f>O266*H266</f>
        <v>0</v>
      </c>
      <c r="Q266" s="178">
        <v>0</v>
      </c>
      <c r="R266" s="178">
        <f>Q266*H266</f>
        <v>0</v>
      </c>
      <c r="S266" s="178">
        <v>0</v>
      </c>
      <c r="T266" s="179">
        <f>S266*H266</f>
        <v>0</v>
      </c>
      <c r="U266" s="37"/>
      <c r="V266" s="37"/>
      <c r="W266" s="37"/>
      <c r="X266" s="37"/>
      <c r="Y266" s="37"/>
      <c r="Z266" s="37"/>
      <c r="AA266" s="37"/>
      <c r="AB266" s="37"/>
      <c r="AC266" s="37"/>
      <c r="AD266" s="37"/>
      <c r="AE266" s="37"/>
      <c r="AR266" s="180" t="s">
        <v>127</v>
      </c>
      <c r="AT266" s="180" t="s">
        <v>123</v>
      </c>
      <c r="AU266" s="180" t="s">
        <v>83</v>
      </c>
      <c r="AY266" s="18" t="s">
        <v>121</v>
      </c>
      <c r="BE266" s="181">
        <f>IF(N266="základní",J266,0)</f>
        <v>0</v>
      </c>
      <c r="BF266" s="181">
        <f>IF(N266="snížená",J266,0)</f>
        <v>0</v>
      </c>
      <c r="BG266" s="181">
        <f>IF(N266="zákl. přenesená",J266,0)</f>
        <v>0</v>
      </c>
      <c r="BH266" s="181">
        <f>IF(N266="sníž. přenesená",J266,0)</f>
        <v>0</v>
      </c>
      <c r="BI266" s="181">
        <f>IF(N266="nulová",J266,0)</f>
        <v>0</v>
      </c>
      <c r="BJ266" s="18" t="s">
        <v>81</v>
      </c>
      <c r="BK266" s="181">
        <f>ROUND(I266*H266,2)</f>
        <v>0</v>
      </c>
      <c r="BL266" s="18" t="s">
        <v>127</v>
      </c>
      <c r="BM266" s="180" t="s">
        <v>415</v>
      </c>
    </row>
    <row r="267" s="14" customFormat="1">
      <c r="A267" s="14"/>
      <c r="B267" s="190"/>
      <c r="C267" s="14"/>
      <c r="D267" s="183" t="s">
        <v>136</v>
      </c>
      <c r="E267" s="191" t="s">
        <v>1</v>
      </c>
      <c r="F267" s="192" t="s">
        <v>416</v>
      </c>
      <c r="G267" s="14"/>
      <c r="H267" s="193">
        <v>10.119999999999999</v>
      </c>
      <c r="I267" s="194"/>
      <c r="J267" s="14"/>
      <c r="K267" s="14"/>
      <c r="L267" s="190"/>
      <c r="M267" s="195"/>
      <c r="N267" s="196"/>
      <c r="O267" s="196"/>
      <c r="P267" s="196"/>
      <c r="Q267" s="196"/>
      <c r="R267" s="196"/>
      <c r="S267" s="196"/>
      <c r="T267" s="197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191" t="s">
        <v>136</v>
      </c>
      <c r="AU267" s="191" t="s">
        <v>83</v>
      </c>
      <c r="AV267" s="14" t="s">
        <v>83</v>
      </c>
      <c r="AW267" s="14" t="s">
        <v>30</v>
      </c>
      <c r="AX267" s="14" t="s">
        <v>81</v>
      </c>
      <c r="AY267" s="191" t="s">
        <v>121</v>
      </c>
    </row>
    <row r="268" s="12" customFormat="1" ht="22.8" customHeight="1">
      <c r="A268" s="12"/>
      <c r="B268" s="154"/>
      <c r="C268" s="12"/>
      <c r="D268" s="155" t="s">
        <v>72</v>
      </c>
      <c r="E268" s="165" t="s">
        <v>417</v>
      </c>
      <c r="F268" s="165" t="s">
        <v>418</v>
      </c>
      <c r="G268" s="12"/>
      <c r="H268" s="12"/>
      <c r="I268" s="157"/>
      <c r="J268" s="166">
        <f>BK268</f>
        <v>0</v>
      </c>
      <c r="K268" s="12"/>
      <c r="L268" s="154"/>
      <c r="M268" s="159"/>
      <c r="N268" s="160"/>
      <c r="O268" s="160"/>
      <c r="P268" s="161">
        <f>P269</f>
        <v>0</v>
      </c>
      <c r="Q268" s="160"/>
      <c r="R268" s="161">
        <f>R269</f>
        <v>0</v>
      </c>
      <c r="S268" s="160"/>
      <c r="T268" s="162">
        <f>T269</f>
        <v>0</v>
      </c>
      <c r="U268" s="12"/>
      <c r="V268" s="12"/>
      <c r="W268" s="12"/>
      <c r="X268" s="12"/>
      <c r="Y268" s="12"/>
      <c r="Z268" s="12"/>
      <c r="AA268" s="12"/>
      <c r="AB268" s="12"/>
      <c r="AC268" s="12"/>
      <c r="AD268" s="12"/>
      <c r="AE268" s="12"/>
      <c r="AR268" s="155" t="s">
        <v>81</v>
      </c>
      <c r="AT268" s="163" t="s">
        <v>72</v>
      </c>
      <c r="AU268" s="163" t="s">
        <v>81</v>
      </c>
      <c r="AY268" s="155" t="s">
        <v>121</v>
      </c>
      <c r="BK268" s="164">
        <f>BK269</f>
        <v>0</v>
      </c>
    </row>
    <row r="269" s="2" customFormat="1" ht="24.15" customHeight="1">
      <c r="A269" s="37"/>
      <c r="B269" s="167"/>
      <c r="C269" s="168" t="s">
        <v>419</v>
      </c>
      <c r="D269" s="168" t="s">
        <v>123</v>
      </c>
      <c r="E269" s="169" t="s">
        <v>420</v>
      </c>
      <c r="F269" s="170" t="s">
        <v>421</v>
      </c>
      <c r="G269" s="171" t="s">
        <v>203</v>
      </c>
      <c r="H269" s="172">
        <v>718.476</v>
      </c>
      <c r="I269" s="173"/>
      <c r="J269" s="174">
        <f>ROUND(I269*H269,2)</f>
        <v>0</v>
      </c>
      <c r="K269" s="175"/>
      <c r="L269" s="38"/>
      <c r="M269" s="176" t="s">
        <v>1</v>
      </c>
      <c r="N269" s="177" t="s">
        <v>38</v>
      </c>
      <c r="O269" s="76"/>
      <c r="P269" s="178">
        <f>O269*H269</f>
        <v>0</v>
      </c>
      <c r="Q269" s="178">
        <v>0</v>
      </c>
      <c r="R269" s="178">
        <f>Q269*H269</f>
        <v>0</v>
      </c>
      <c r="S269" s="178">
        <v>0</v>
      </c>
      <c r="T269" s="179">
        <f>S269*H269</f>
        <v>0</v>
      </c>
      <c r="U269" s="37"/>
      <c r="V269" s="37"/>
      <c r="W269" s="37"/>
      <c r="X269" s="37"/>
      <c r="Y269" s="37"/>
      <c r="Z269" s="37"/>
      <c r="AA269" s="37"/>
      <c r="AB269" s="37"/>
      <c r="AC269" s="37"/>
      <c r="AD269" s="37"/>
      <c r="AE269" s="37"/>
      <c r="AR269" s="180" t="s">
        <v>127</v>
      </c>
      <c r="AT269" s="180" t="s">
        <v>123</v>
      </c>
      <c r="AU269" s="180" t="s">
        <v>83</v>
      </c>
      <c r="AY269" s="18" t="s">
        <v>121</v>
      </c>
      <c r="BE269" s="181">
        <f>IF(N269="základní",J269,0)</f>
        <v>0</v>
      </c>
      <c r="BF269" s="181">
        <f>IF(N269="snížená",J269,0)</f>
        <v>0</v>
      </c>
      <c r="BG269" s="181">
        <f>IF(N269="zákl. přenesená",J269,0)</f>
        <v>0</v>
      </c>
      <c r="BH269" s="181">
        <f>IF(N269="sníž. přenesená",J269,0)</f>
        <v>0</v>
      </c>
      <c r="BI269" s="181">
        <f>IF(N269="nulová",J269,0)</f>
        <v>0</v>
      </c>
      <c r="BJ269" s="18" t="s">
        <v>81</v>
      </c>
      <c r="BK269" s="181">
        <f>ROUND(I269*H269,2)</f>
        <v>0</v>
      </c>
      <c r="BL269" s="18" t="s">
        <v>127</v>
      </c>
      <c r="BM269" s="180" t="s">
        <v>422</v>
      </c>
    </row>
    <row r="270" s="12" customFormat="1" ht="25.92" customHeight="1">
      <c r="A270" s="12"/>
      <c r="B270" s="154"/>
      <c r="C270" s="12"/>
      <c r="D270" s="155" t="s">
        <v>72</v>
      </c>
      <c r="E270" s="156" t="s">
        <v>423</v>
      </c>
      <c r="F270" s="156" t="s">
        <v>424</v>
      </c>
      <c r="G270" s="12"/>
      <c r="H270" s="12"/>
      <c r="I270" s="157"/>
      <c r="J270" s="158">
        <f>BK270</f>
        <v>0</v>
      </c>
      <c r="K270" s="12"/>
      <c r="L270" s="154"/>
      <c r="M270" s="159"/>
      <c r="N270" s="160"/>
      <c r="O270" s="160"/>
      <c r="P270" s="161">
        <f>P271</f>
        <v>0</v>
      </c>
      <c r="Q270" s="160"/>
      <c r="R270" s="161">
        <f>R271</f>
        <v>0.033599999999999998</v>
      </c>
      <c r="S270" s="160"/>
      <c r="T270" s="162">
        <f>T271</f>
        <v>0</v>
      </c>
      <c r="U270" s="12"/>
      <c r="V270" s="12"/>
      <c r="W270" s="12"/>
      <c r="X270" s="12"/>
      <c r="Y270" s="12"/>
      <c r="Z270" s="12"/>
      <c r="AA270" s="12"/>
      <c r="AB270" s="12"/>
      <c r="AC270" s="12"/>
      <c r="AD270" s="12"/>
      <c r="AE270" s="12"/>
      <c r="AR270" s="155" t="s">
        <v>83</v>
      </c>
      <c r="AT270" s="163" t="s">
        <v>72</v>
      </c>
      <c r="AU270" s="163" t="s">
        <v>73</v>
      </c>
      <c r="AY270" s="155" t="s">
        <v>121</v>
      </c>
      <c r="BK270" s="164">
        <f>BK271</f>
        <v>0</v>
      </c>
    </row>
    <row r="271" s="12" customFormat="1" ht="22.8" customHeight="1">
      <c r="A271" s="12"/>
      <c r="B271" s="154"/>
      <c r="C271" s="12"/>
      <c r="D271" s="155" t="s">
        <v>72</v>
      </c>
      <c r="E271" s="165" t="s">
        <v>425</v>
      </c>
      <c r="F271" s="165" t="s">
        <v>426</v>
      </c>
      <c r="G271" s="12"/>
      <c r="H271" s="12"/>
      <c r="I271" s="157"/>
      <c r="J271" s="166">
        <f>BK271</f>
        <v>0</v>
      </c>
      <c r="K271" s="12"/>
      <c r="L271" s="154"/>
      <c r="M271" s="159"/>
      <c r="N271" s="160"/>
      <c r="O271" s="160"/>
      <c r="P271" s="161">
        <f>SUM(P272:P275)</f>
        <v>0</v>
      </c>
      <c r="Q271" s="160"/>
      <c r="R271" s="161">
        <f>SUM(R272:R275)</f>
        <v>0.033599999999999998</v>
      </c>
      <c r="S271" s="160"/>
      <c r="T271" s="162">
        <f>SUM(T272:T275)</f>
        <v>0</v>
      </c>
      <c r="U271" s="12"/>
      <c r="V271" s="12"/>
      <c r="W271" s="12"/>
      <c r="X271" s="12"/>
      <c r="Y271" s="12"/>
      <c r="Z271" s="12"/>
      <c r="AA271" s="12"/>
      <c r="AB271" s="12"/>
      <c r="AC271" s="12"/>
      <c r="AD271" s="12"/>
      <c r="AE271" s="12"/>
      <c r="AR271" s="155" t="s">
        <v>83</v>
      </c>
      <c r="AT271" s="163" t="s">
        <v>72</v>
      </c>
      <c r="AU271" s="163" t="s">
        <v>81</v>
      </c>
      <c r="AY271" s="155" t="s">
        <v>121</v>
      </c>
      <c r="BK271" s="164">
        <f>SUM(BK272:BK275)</f>
        <v>0</v>
      </c>
    </row>
    <row r="272" s="2" customFormat="1" ht="24.15" customHeight="1">
      <c r="A272" s="37"/>
      <c r="B272" s="167"/>
      <c r="C272" s="168" t="s">
        <v>427</v>
      </c>
      <c r="D272" s="168" t="s">
        <v>123</v>
      </c>
      <c r="E272" s="169" t="s">
        <v>428</v>
      </c>
      <c r="F272" s="170" t="s">
        <v>429</v>
      </c>
      <c r="G272" s="171" t="s">
        <v>126</v>
      </c>
      <c r="H272" s="172">
        <v>84</v>
      </c>
      <c r="I272" s="173"/>
      <c r="J272" s="174">
        <f>ROUND(I272*H272,2)</f>
        <v>0</v>
      </c>
      <c r="K272" s="175"/>
      <c r="L272" s="38"/>
      <c r="M272" s="176" t="s">
        <v>1</v>
      </c>
      <c r="N272" s="177" t="s">
        <v>38</v>
      </c>
      <c r="O272" s="76"/>
      <c r="P272" s="178">
        <f>O272*H272</f>
        <v>0</v>
      </c>
      <c r="Q272" s="178">
        <v>4.0000000000000003E-05</v>
      </c>
      <c r="R272" s="178">
        <f>Q272*H272</f>
        <v>0.0033600000000000001</v>
      </c>
      <c r="S272" s="178">
        <v>0</v>
      </c>
      <c r="T272" s="179">
        <f>S272*H272</f>
        <v>0</v>
      </c>
      <c r="U272" s="37"/>
      <c r="V272" s="37"/>
      <c r="W272" s="37"/>
      <c r="X272" s="37"/>
      <c r="Y272" s="37"/>
      <c r="Z272" s="37"/>
      <c r="AA272" s="37"/>
      <c r="AB272" s="37"/>
      <c r="AC272" s="37"/>
      <c r="AD272" s="37"/>
      <c r="AE272" s="37"/>
      <c r="AR272" s="180" t="s">
        <v>173</v>
      </c>
      <c r="AT272" s="180" t="s">
        <v>123</v>
      </c>
      <c r="AU272" s="180" t="s">
        <v>83</v>
      </c>
      <c r="AY272" s="18" t="s">
        <v>121</v>
      </c>
      <c r="BE272" s="181">
        <f>IF(N272="základní",J272,0)</f>
        <v>0</v>
      </c>
      <c r="BF272" s="181">
        <f>IF(N272="snížená",J272,0)</f>
        <v>0</v>
      </c>
      <c r="BG272" s="181">
        <f>IF(N272="zákl. přenesená",J272,0)</f>
        <v>0</v>
      </c>
      <c r="BH272" s="181">
        <f>IF(N272="sníž. přenesená",J272,0)</f>
        <v>0</v>
      </c>
      <c r="BI272" s="181">
        <f>IF(N272="nulová",J272,0)</f>
        <v>0</v>
      </c>
      <c r="BJ272" s="18" t="s">
        <v>81</v>
      </c>
      <c r="BK272" s="181">
        <f>ROUND(I272*H272,2)</f>
        <v>0</v>
      </c>
      <c r="BL272" s="18" t="s">
        <v>173</v>
      </c>
      <c r="BM272" s="180" t="s">
        <v>430</v>
      </c>
    </row>
    <row r="273" s="2" customFormat="1" ht="24.15" customHeight="1">
      <c r="A273" s="37"/>
      <c r="B273" s="167"/>
      <c r="C273" s="206" t="s">
        <v>431</v>
      </c>
      <c r="D273" s="206" t="s">
        <v>225</v>
      </c>
      <c r="E273" s="207" t="s">
        <v>432</v>
      </c>
      <c r="F273" s="208" t="s">
        <v>433</v>
      </c>
      <c r="G273" s="209" t="s">
        <v>126</v>
      </c>
      <c r="H273" s="210">
        <v>100.8</v>
      </c>
      <c r="I273" s="211"/>
      <c r="J273" s="212">
        <f>ROUND(I273*H273,2)</f>
        <v>0</v>
      </c>
      <c r="K273" s="213"/>
      <c r="L273" s="214"/>
      <c r="M273" s="215" t="s">
        <v>1</v>
      </c>
      <c r="N273" s="216" t="s">
        <v>38</v>
      </c>
      <c r="O273" s="76"/>
      <c r="P273" s="178">
        <f>O273*H273</f>
        <v>0</v>
      </c>
      <c r="Q273" s="178">
        <v>0.00029999999999999997</v>
      </c>
      <c r="R273" s="178">
        <f>Q273*H273</f>
        <v>0.030239999999999996</v>
      </c>
      <c r="S273" s="178">
        <v>0</v>
      </c>
      <c r="T273" s="179">
        <f>S273*H273</f>
        <v>0</v>
      </c>
      <c r="U273" s="37"/>
      <c r="V273" s="37"/>
      <c r="W273" s="37"/>
      <c r="X273" s="37"/>
      <c r="Y273" s="37"/>
      <c r="Z273" s="37"/>
      <c r="AA273" s="37"/>
      <c r="AB273" s="37"/>
      <c r="AC273" s="37"/>
      <c r="AD273" s="37"/>
      <c r="AE273" s="37"/>
      <c r="AR273" s="180" t="s">
        <v>287</v>
      </c>
      <c r="AT273" s="180" t="s">
        <v>225</v>
      </c>
      <c r="AU273" s="180" t="s">
        <v>83</v>
      </c>
      <c r="AY273" s="18" t="s">
        <v>121</v>
      </c>
      <c r="BE273" s="181">
        <f>IF(N273="základní",J273,0)</f>
        <v>0</v>
      </c>
      <c r="BF273" s="181">
        <f>IF(N273="snížená",J273,0)</f>
        <v>0</v>
      </c>
      <c r="BG273" s="181">
        <f>IF(N273="zákl. přenesená",J273,0)</f>
        <v>0</v>
      </c>
      <c r="BH273" s="181">
        <f>IF(N273="sníž. přenesená",J273,0)</f>
        <v>0</v>
      </c>
      <c r="BI273" s="181">
        <f>IF(N273="nulová",J273,0)</f>
        <v>0</v>
      </c>
      <c r="BJ273" s="18" t="s">
        <v>81</v>
      </c>
      <c r="BK273" s="181">
        <f>ROUND(I273*H273,2)</f>
        <v>0</v>
      </c>
      <c r="BL273" s="18" t="s">
        <v>173</v>
      </c>
      <c r="BM273" s="180" t="s">
        <v>434</v>
      </c>
    </row>
    <row r="274" s="14" customFormat="1">
      <c r="A274" s="14"/>
      <c r="B274" s="190"/>
      <c r="C274" s="14"/>
      <c r="D274" s="183" t="s">
        <v>136</v>
      </c>
      <c r="E274" s="191" t="s">
        <v>1</v>
      </c>
      <c r="F274" s="192" t="s">
        <v>435</v>
      </c>
      <c r="G274" s="14"/>
      <c r="H274" s="193">
        <v>100.8</v>
      </c>
      <c r="I274" s="194"/>
      <c r="J274" s="14"/>
      <c r="K274" s="14"/>
      <c r="L274" s="190"/>
      <c r="M274" s="195"/>
      <c r="N274" s="196"/>
      <c r="O274" s="196"/>
      <c r="P274" s="196"/>
      <c r="Q274" s="196"/>
      <c r="R274" s="196"/>
      <c r="S274" s="196"/>
      <c r="T274" s="197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T274" s="191" t="s">
        <v>136</v>
      </c>
      <c r="AU274" s="191" t="s">
        <v>83</v>
      </c>
      <c r="AV274" s="14" t="s">
        <v>83</v>
      </c>
      <c r="AW274" s="14" t="s">
        <v>30</v>
      </c>
      <c r="AX274" s="14" t="s">
        <v>81</v>
      </c>
      <c r="AY274" s="191" t="s">
        <v>121</v>
      </c>
    </row>
    <row r="275" s="2" customFormat="1" ht="24.15" customHeight="1">
      <c r="A275" s="37"/>
      <c r="B275" s="167"/>
      <c r="C275" s="168" t="s">
        <v>436</v>
      </c>
      <c r="D275" s="168" t="s">
        <v>123</v>
      </c>
      <c r="E275" s="169" t="s">
        <v>437</v>
      </c>
      <c r="F275" s="170" t="s">
        <v>438</v>
      </c>
      <c r="G275" s="171" t="s">
        <v>203</v>
      </c>
      <c r="H275" s="172">
        <v>0.034000000000000002</v>
      </c>
      <c r="I275" s="173"/>
      <c r="J275" s="174">
        <f>ROUND(I275*H275,2)</f>
        <v>0</v>
      </c>
      <c r="K275" s="175"/>
      <c r="L275" s="38"/>
      <c r="M275" s="176" t="s">
        <v>1</v>
      </c>
      <c r="N275" s="177" t="s">
        <v>38</v>
      </c>
      <c r="O275" s="76"/>
      <c r="P275" s="178">
        <f>O275*H275</f>
        <v>0</v>
      </c>
      <c r="Q275" s="178">
        <v>0</v>
      </c>
      <c r="R275" s="178">
        <f>Q275*H275</f>
        <v>0</v>
      </c>
      <c r="S275" s="178">
        <v>0</v>
      </c>
      <c r="T275" s="179">
        <f>S275*H275</f>
        <v>0</v>
      </c>
      <c r="U275" s="37"/>
      <c r="V275" s="37"/>
      <c r="W275" s="37"/>
      <c r="X275" s="37"/>
      <c r="Y275" s="37"/>
      <c r="Z275" s="37"/>
      <c r="AA275" s="37"/>
      <c r="AB275" s="37"/>
      <c r="AC275" s="37"/>
      <c r="AD275" s="37"/>
      <c r="AE275" s="37"/>
      <c r="AR275" s="180" t="s">
        <v>173</v>
      </c>
      <c r="AT275" s="180" t="s">
        <v>123</v>
      </c>
      <c r="AU275" s="180" t="s">
        <v>83</v>
      </c>
      <c r="AY275" s="18" t="s">
        <v>121</v>
      </c>
      <c r="BE275" s="181">
        <f>IF(N275="základní",J275,0)</f>
        <v>0</v>
      </c>
      <c r="BF275" s="181">
        <f>IF(N275="snížená",J275,0)</f>
        <v>0</v>
      </c>
      <c r="BG275" s="181">
        <f>IF(N275="zákl. přenesená",J275,0)</f>
        <v>0</v>
      </c>
      <c r="BH275" s="181">
        <f>IF(N275="sníž. přenesená",J275,0)</f>
        <v>0</v>
      </c>
      <c r="BI275" s="181">
        <f>IF(N275="nulová",J275,0)</f>
        <v>0</v>
      </c>
      <c r="BJ275" s="18" t="s">
        <v>81</v>
      </c>
      <c r="BK275" s="181">
        <f>ROUND(I275*H275,2)</f>
        <v>0</v>
      </c>
      <c r="BL275" s="18" t="s">
        <v>173</v>
      </c>
      <c r="BM275" s="180" t="s">
        <v>439</v>
      </c>
    </row>
    <row r="276" s="12" customFormat="1" ht="25.92" customHeight="1">
      <c r="A276" s="12"/>
      <c r="B276" s="154"/>
      <c r="C276" s="12"/>
      <c r="D276" s="155" t="s">
        <v>72</v>
      </c>
      <c r="E276" s="156" t="s">
        <v>440</v>
      </c>
      <c r="F276" s="156" t="s">
        <v>441</v>
      </c>
      <c r="G276" s="12"/>
      <c r="H276" s="12"/>
      <c r="I276" s="157"/>
      <c r="J276" s="158">
        <f>BK276</f>
        <v>0</v>
      </c>
      <c r="K276" s="12"/>
      <c r="L276" s="154"/>
      <c r="M276" s="159"/>
      <c r="N276" s="160"/>
      <c r="O276" s="160"/>
      <c r="P276" s="161">
        <f>P277</f>
        <v>0</v>
      </c>
      <c r="Q276" s="160"/>
      <c r="R276" s="161">
        <f>R277</f>
        <v>0</v>
      </c>
      <c r="S276" s="160"/>
      <c r="T276" s="162">
        <f>T277</f>
        <v>0</v>
      </c>
      <c r="U276" s="12"/>
      <c r="V276" s="12"/>
      <c r="W276" s="12"/>
      <c r="X276" s="12"/>
      <c r="Y276" s="12"/>
      <c r="Z276" s="12"/>
      <c r="AA276" s="12"/>
      <c r="AB276" s="12"/>
      <c r="AC276" s="12"/>
      <c r="AD276" s="12"/>
      <c r="AE276" s="12"/>
      <c r="AR276" s="155" t="s">
        <v>147</v>
      </c>
      <c r="AT276" s="163" t="s">
        <v>72</v>
      </c>
      <c r="AU276" s="163" t="s">
        <v>73</v>
      </c>
      <c r="AY276" s="155" t="s">
        <v>121</v>
      </c>
      <c r="BK276" s="164">
        <f>BK277</f>
        <v>0</v>
      </c>
    </row>
    <row r="277" s="12" customFormat="1" ht="22.8" customHeight="1">
      <c r="A277" s="12"/>
      <c r="B277" s="154"/>
      <c r="C277" s="12"/>
      <c r="D277" s="155" t="s">
        <v>72</v>
      </c>
      <c r="E277" s="165" t="s">
        <v>442</v>
      </c>
      <c r="F277" s="165" t="s">
        <v>441</v>
      </c>
      <c r="G277" s="12"/>
      <c r="H277" s="12"/>
      <c r="I277" s="157"/>
      <c r="J277" s="166">
        <f>BK277</f>
        <v>0</v>
      </c>
      <c r="K277" s="12"/>
      <c r="L277" s="154"/>
      <c r="M277" s="159"/>
      <c r="N277" s="160"/>
      <c r="O277" s="160"/>
      <c r="P277" s="161">
        <f>SUM(P278:P284)</f>
        <v>0</v>
      </c>
      <c r="Q277" s="160"/>
      <c r="R277" s="161">
        <f>SUM(R278:R284)</f>
        <v>0</v>
      </c>
      <c r="S277" s="160"/>
      <c r="T277" s="162">
        <f>SUM(T278:T284)</f>
        <v>0</v>
      </c>
      <c r="U277" s="12"/>
      <c r="V277" s="12"/>
      <c r="W277" s="12"/>
      <c r="X277" s="12"/>
      <c r="Y277" s="12"/>
      <c r="Z277" s="12"/>
      <c r="AA277" s="12"/>
      <c r="AB277" s="12"/>
      <c r="AC277" s="12"/>
      <c r="AD277" s="12"/>
      <c r="AE277" s="12"/>
      <c r="AR277" s="155" t="s">
        <v>147</v>
      </c>
      <c r="AT277" s="163" t="s">
        <v>72</v>
      </c>
      <c r="AU277" s="163" t="s">
        <v>81</v>
      </c>
      <c r="AY277" s="155" t="s">
        <v>121</v>
      </c>
      <c r="BK277" s="164">
        <f>SUM(BK278:BK284)</f>
        <v>0</v>
      </c>
    </row>
    <row r="278" s="2" customFormat="1" ht="37.8" customHeight="1">
      <c r="A278" s="37"/>
      <c r="B278" s="167"/>
      <c r="C278" s="168" t="s">
        <v>443</v>
      </c>
      <c r="D278" s="168" t="s">
        <v>123</v>
      </c>
      <c r="E278" s="169" t="s">
        <v>444</v>
      </c>
      <c r="F278" s="170" t="s">
        <v>445</v>
      </c>
      <c r="G278" s="171" t="s">
        <v>446</v>
      </c>
      <c r="H278" s="172">
        <v>1</v>
      </c>
      <c r="I278" s="173"/>
      <c r="J278" s="174">
        <f>ROUND(I278*H278,2)</f>
        <v>0</v>
      </c>
      <c r="K278" s="175"/>
      <c r="L278" s="38"/>
      <c r="M278" s="176" t="s">
        <v>1</v>
      </c>
      <c r="N278" s="177" t="s">
        <v>38</v>
      </c>
      <c r="O278" s="76"/>
      <c r="P278" s="178">
        <f>O278*H278</f>
        <v>0</v>
      </c>
      <c r="Q278" s="178">
        <v>0</v>
      </c>
      <c r="R278" s="178">
        <f>Q278*H278</f>
        <v>0</v>
      </c>
      <c r="S278" s="178">
        <v>0</v>
      </c>
      <c r="T278" s="179">
        <f>S278*H278</f>
        <v>0</v>
      </c>
      <c r="U278" s="37"/>
      <c r="V278" s="37"/>
      <c r="W278" s="37"/>
      <c r="X278" s="37"/>
      <c r="Y278" s="37"/>
      <c r="Z278" s="37"/>
      <c r="AA278" s="37"/>
      <c r="AB278" s="37"/>
      <c r="AC278" s="37"/>
      <c r="AD278" s="37"/>
      <c r="AE278" s="37"/>
      <c r="AR278" s="180" t="s">
        <v>447</v>
      </c>
      <c r="AT278" s="180" t="s">
        <v>123</v>
      </c>
      <c r="AU278" s="180" t="s">
        <v>83</v>
      </c>
      <c r="AY278" s="18" t="s">
        <v>121</v>
      </c>
      <c r="BE278" s="181">
        <f>IF(N278="základní",J278,0)</f>
        <v>0</v>
      </c>
      <c r="BF278" s="181">
        <f>IF(N278="snížená",J278,0)</f>
        <v>0</v>
      </c>
      <c r="BG278" s="181">
        <f>IF(N278="zákl. přenesená",J278,0)</f>
        <v>0</v>
      </c>
      <c r="BH278" s="181">
        <f>IF(N278="sníž. přenesená",J278,0)</f>
        <v>0</v>
      </c>
      <c r="BI278" s="181">
        <f>IF(N278="nulová",J278,0)</f>
        <v>0</v>
      </c>
      <c r="BJ278" s="18" t="s">
        <v>81</v>
      </c>
      <c r="BK278" s="181">
        <f>ROUND(I278*H278,2)</f>
        <v>0</v>
      </c>
      <c r="BL278" s="18" t="s">
        <v>447</v>
      </c>
      <c r="BM278" s="180" t="s">
        <v>448</v>
      </c>
    </row>
    <row r="279" s="2" customFormat="1" ht="16.5" customHeight="1">
      <c r="A279" s="37"/>
      <c r="B279" s="167"/>
      <c r="C279" s="168" t="s">
        <v>449</v>
      </c>
      <c r="D279" s="168" t="s">
        <v>123</v>
      </c>
      <c r="E279" s="169" t="s">
        <v>450</v>
      </c>
      <c r="F279" s="170" t="s">
        <v>451</v>
      </c>
      <c r="G279" s="171" t="s">
        <v>446</v>
      </c>
      <c r="H279" s="172">
        <v>1</v>
      </c>
      <c r="I279" s="173"/>
      <c r="J279" s="174">
        <f>ROUND(I279*H279,2)</f>
        <v>0</v>
      </c>
      <c r="K279" s="175"/>
      <c r="L279" s="38"/>
      <c r="M279" s="176" t="s">
        <v>1</v>
      </c>
      <c r="N279" s="177" t="s">
        <v>38</v>
      </c>
      <c r="O279" s="76"/>
      <c r="P279" s="178">
        <f>O279*H279</f>
        <v>0</v>
      </c>
      <c r="Q279" s="178">
        <v>0</v>
      </c>
      <c r="R279" s="178">
        <f>Q279*H279</f>
        <v>0</v>
      </c>
      <c r="S279" s="178">
        <v>0</v>
      </c>
      <c r="T279" s="179">
        <f>S279*H279</f>
        <v>0</v>
      </c>
      <c r="U279" s="37"/>
      <c r="V279" s="37"/>
      <c r="W279" s="37"/>
      <c r="X279" s="37"/>
      <c r="Y279" s="37"/>
      <c r="Z279" s="37"/>
      <c r="AA279" s="37"/>
      <c r="AB279" s="37"/>
      <c r="AC279" s="37"/>
      <c r="AD279" s="37"/>
      <c r="AE279" s="37"/>
      <c r="AR279" s="180" t="s">
        <v>447</v>
      </c>
      <c r="AT279" s="180" t="s">
        <v>123</v>
      </c>
      <c r="AU279" s="180" t="s">
        <v>83</v>
      </c>
      <c r="AY279" s="18" t="s">
        <v>121</v>
      </c>
      <c r="BE279" s="181">
        <f>IF(N279="základní",J279,0)</f>
        <v>0</v>
      </c>
      <c r="BF279" s="181">
        <f>IF(N279="snížená",J279,0)</f>
        <v>0</v>
      </c>
      <c r="BG279" s="181">
        <f>IF(N279="zákl. přenesená",J279,0)</f>
        <v>0</v>
      </c>
      <c r="BH279" s="181">
        <f>IF(N279="sníž. přenesená",J279,0)</f>
        <v>0</v>
      </c>
      <c r="BI279" s="181">
        <f>IF(N279="nulová",J279,0)</f>
        <v>0</v>
      </c>
      <c r="BJ279" s="18" t="s">
        <v>81</v>
      </c>
      <c r="BK279" s="181">
        <f>ROUND(I279*H279,2)</f>
        <v>0</v>
      </c>
      <c r="BL279" s="18" t="s">
        <v>447</v>
      </c>
      <c r="BM279" s="180" t="s">
        <v>452</v>
      </c>
    </row>
    <row r="280" s="2" customFormat="1" ht="16.5" customHeight="1">
      <c r="A280" s="37"/>
      <c r="B280" s="167"/>
      <c r="C280" s="168" t="s">
        <v>453</v>
      </c>
      <c r="D280" s="168" t="s">
        <v>123</v>
      </c>
      <c r="E280" s="169" t="s">
        <v>454</v>
      </c>
      <c r="F280" s="170" t="s">
        <v>455</v>
      </c>
      <c r="G280" s="171" t="s">
        <v>446</v>
      </c>
      <c r="H280" s="172">
        <v>1</v>
      </c>
      <c r="I280" s="173"/>
      <c r="J280" s="174">
        <f>ROUND(I280*H280,2)</f>
        <v>0</v>
      </c>
      <c r="K280" s="175"/>
      <c r="L280" s="38"/>
      <c r="M280" s="176" t="s">
        <v>1</v>
      </c>
      <c r="N280" s="177" t="s">
        <v>38</v>
      </c>
      <c r="O280" s="76"/>
      <c r="P280" s="178">
        <f>O280*H280</f>
        <v>0</v>
      </c>
      <c r="Q280" s="178">
        <v>0</v>
      </c>
      <c r="R280" s="178">
        <f>Q280*H280</f>
        <v>0</v>
      </c>
      <c r="S280" s="178">
        <v>0</v>
      </c>
      <c r="T280" s="179">
        <f>S280*H280</f>
        <v>0</v>
      </c>
      <c r="U280" s="37"/>
      <c r="V280" s="37"/>
      <c r="W280" s="37"/>
      <c r="X280" s="37"/>
      <c r="Y280" s="37"/>
      <c r="Z280" s="37"/>
      <c r="AA280" s="37"/>
      <c r="AB280" s="37"/>
      <c r="AC280" s="37"/>
      <c r="AD280" s="37"/>
      <c r="AE280" s="37"/>
      <c r="AR280" s="180" t="s">
        <v>447</v>
      </c>
      <c r="AT280" s="180" t="s">
        <v>123</v>
      </c>
      <c r="AU280" s="180" t="s">
        <v>83</v>
      </c>
      <c r="AY280" s="18" t="s">
        <v>121</v>
      </c>
      <c r="BE280" s="181">
        <f>IF(N280="základní",J280,0)</f>
        <v>0</v>
      </c>
      <c r="BF280" s="181">
        <f>IF(N280="snížená",J280,0)</f>
        <v>0</v>
      </c>
      <c r="BG280" s="181">
        <f>IF(N280="zákl. přenesená",J280,0)</f>
        <v>0</v>
      </c>
      <c r="BH280" s="181">
        <f>IF(N280="sníž. přenesená",J280,0)</f>
        <v>0</v>
      </c>
      <c r="BI280" s="181">
        <f>IF(N280="nulová",J280,0)</f>
        <v>0</v>
      </c>
      <c r="BJ280" s="18" t="s">
        <v>81</v>
      </c>
      <c r="BK280" s="181">
        <f>ROUND(I280*H280,2)</f>
        <v>0</v>
      </c>
      <c r="BL280" s="18" t="s">
        <v>447</v>
      </c>
      <c r="BM280" s="180" t="s">
        <v>456</v>
      </c>
    </row>
    <row r="281" s="2" customFormat="1" ht="16.5" customHeight="1">
      <c r="A281" s="37"/>
      <c r="B281" s="167"/>
      <c r="C281" s="168" t="s">
        <v>457</v>
      </c>
      <c r="D281" s="168" t="s">
        <v>123</v>
      </c>
      <c r="E281" s="169" t="s">
        <v>458</v>
      </c>
      <c r="F281" s="170" t="s">
        <v>459</v>
      </c>
      <c r="G281" s="171" t="s">
        <v>446</v>
      </c>
      <c r="H281" s="172">
        <v>1</v>
      </c>
      <c r="I281" s="173"/>
      <c r="J281" s="174">
        <f>ROUND(I281*H281,2)</f>
        <v>0</v>
      </c>
      <c r="K281" s="175"/>
      <c r="L281" s="38"/>
      <c r="M281" s="176" t="s">
        <v>1</v>
      </c>
      <c r="N281" s="177" t="s">
        <v>38</v>
      </c>
      <c r="O281" s="76"/>
      <c r="P281" s="178">
        <f>O281*H281</f>
        <v>0</v>
      </c>
      <c r="Q281" s="178">
        <v>0</v>
      </c>
      <c r="R281" s="178">
        <f>Q281*H281</f>
        <v>0</v>
      </c>
      <c r="S281" s="178">
        <v>0</v>
      </c>
      <c r="T281" s="179">
        <f>S281*H281</f>
        <v>0</v>
      </c>
      <c r="U281" s="37"/>
      <c r="V281" s="37"/>
      <c r="W281" s="37"/>
      <c r="X281" s="37"/>
      <c r="Y281" s="37"/>
      <c r="Z281" s="37"/>
      <c r="AA281" s="37"/>
      <c r="AB281" s="37"/>
      <c r="AC281" s="37"/>
      <c r="AD281" s="37"/>
      <c r="AE281" s="37"/>
      <c r="AR281" s="180" t="s">
        <v>447</v>
      </c>
      <c r="AT281" s="180" t="s">
        <v>123</v>
      </c>
      <c r="AU281" s="180" t="s">
        <v>83</v>
      </c>
      <c r="AY281" s="18" t="s">
        <v>121</v>
      </c>
      <c r="BE281" s="181">
        <f>IF(N281="základní",J281,0)</f>
        <v>0</v>
      </c>
      <c r="BF281" s="181">
        <f>IF(N281="snížená",J281,0)</f>
        <v>0</v>
      </c>
      <c r="BG281" s="181">
        <f>IF(N281="zákl. přenesená",J281,0)</f>
        <v>0</v>
      </c>
      <c r="BH281" s="181">
        <f>IF(N281="sníž. přenesená",J281,0)</f>
        <v>0</v>
      </c>
      <c r="BI281" s="181">
        <f>IF(N281="nulová",J281,0)</f>
        <v>0</v>
      </c>
      <c r="BJ281" s="18" t="s">
        <v>81</v>
      </c>
      <c r="BK281" s="181">
        <f>ROUND(I281*H281,2)</f>
        <v>0</v>
      </c>
      <c r="BL281" s="18" t="s">
        <v>447</v>
      </c>
      <c r="BM281" s="180" t="s">
        <v>460</v>
      </c>
    </row>
    <row r="282" s="2" customFormat="1" ht="16.5" customHeight="1">
      <c r="A282" s="37"/>
      <c r="B282" s="167"/>
      <c r="C282" s="168" t="s">
        <v>461</v>
      </c>
      <c r="D282" s="168" t="s">
        <v>123</v>
      </c>
      <c r="E282" s="169" t="s">
        <v>462</v>
      </c>
      <c r="F282" s="170" t="s">
        <v>463</v>
      </c>
      <c r="G282" s="171" t="s">
        <v>446</v>
      </c>
      <c r="H282" s="172">
        <v>1</v>
      </c>
      <c r="I282" s="173"/>
      <c r="J282" s="174">
        <f>ROUND(I282*H282,2)</f>
        <v>0</v>
      </c>
      <c r="K282" s="175"/>
      <c r="L282" s="38"/>
      <c r="M282" s="176" t="s">
        <v>1</v>
      </c>
      <c r="N282" s="177" t="s">
        <v>38</v>
      </c>
      <c r="O282" s="76"/>
      <c r="P282" s="178">
        <f>O282*H282</f>
        <v>0</v>
      </c>
      <c r="Q282" s="178">
        <v>0</v>
      </c>
      <c r="R282" s="178">
        <f>Q282*H282</f>
        <v>0</v>
      </c>
      <c r="S282" s="178">
        <v>0</v>
      </c>
      <c r="T282" s="179">
        <f>S282*H282</f>
        <v>0</v>
      </c>
      <c r="U282" s="37"/>
      <c r="V282" s="37"/>
      <c r="W282" s="37"/>
      <c r="X282" s="37"/>
      <c r="Y282" s="37"/>
      <c r="Z282" s="37"/>
      <c r="AA282" s="37"/>
      <c r="AB282" s="37"/>
      <c r="AC282" s="37"/>
      <c r="AD282" s="37"/>
      <c r="AE282" s="37"/>
      <c r="AR282" s="180" t="s">
        <v>447</v>
      </c>
      <c r="AT282" s="180" t="s">
        <v>123</v>
      </c>
      <c r="AU282" s="180" t="s">
        <v>83</v>
      </c>
      <c r="AY282" s="18" t="s">
        <v>121</v>
      </c>
      <c r="BE282" s="181">
        <f>IF(N282="základní",J282,0)</f>
        <v>0</v>
      </c>
      <c r="BF282" s="181">
        <f>IF(N282="snížená",J282,0)</f>
        <v>0</v>
      </c>
      <c r="BG282" s="181">
        <f>IF(N282="zákl. přenesená",J282,0)</f>
        <v>0</v>
      </c>
      <c r="BH282" s="181">
        <f>IF(N282="sníž. přenesená",J282,0)</f>
        <v>0</v>
      </c>
      <c r="BI282" s="181">
        <f>IF(N282="nulová",J282,0)</f>
        <v>0</v>
      </c>
      <c r="BJ282" s="18" t="s">
        <v>81</v>
      </c>
      <c r="BK282" s="181">
        <f>ROUND(I282*H282,2)</f>
        <v>0</v>
      </c>
      <c r="BL282" s="18" t="s">
        <v>447</v>
      </c>
      <c r="BM282" s="180" t="s">
        <v>464</v>
      </c>
    </row>
    <row r="283" s="2" customFormat="1" ht="16.5" customHeight="1">
      <c r="A283" s="37"/>
      <c r="B283" s="167"/>
      <c r="C283" s="168" t="s">
        <v>465</v>
      </c>
      <c r="D283" s="168" t="s">
        <v>123</v>
      </c>
      <c r="E283" s="169" t="s">
        <v>466</v>
      </c>
      <c r="F283" s="170" t="s">
        <v>467</v>
      </c>
      <c r="G283" s="171" t="s">
        <v>446</v>
      </c>
      <c r="H283" s="172">
        <v>1</v>
      </c>
      <c r="I283" s="173"/>
      <c r="J283" s="174">
        <f>ROUND(I283*H283,2)</f>
        <v>0</v>
      </c>
      <c r="K283" s="175"/>
      <c r="L283" s="38"/>
      <c r="M283" s="176" t="s">
        <v>1</v>
      </c>
      <c r="N283" s="177" t="s">
        <v>38</v>
      </c>
      <c r="O283" s="76"/>
      <c r="P283" s="178">
        <f>O283*H283</f>
        <v>0</v>
      </c>
      <c r="Q283" s="178">
        <v>0</v>
      </c>
      <c r="R283" s="178">
        <f>Q283*H283</f>
        <v>0</v>
      </c>
      <c r="S283" s="178">
        <v>0</v>
      </c>
      <c r="T283" s="179">
        <f>S283*H283</f>
        <v>0</v>
      </c>
      <c r="U283" s="37"/>
      <c r="V283" s="37"/>
      <c r="W283" s="37"/>
      <c r="X283" s="37"/>
      <c r="Y283" s="37"/>
      <c r="Z283" s="37"/>
      <c r="AA283" s="37"/>
      <c r="AB283" s="37"/>
      <c r="AC283" s="37"/>
      <c r="AD283" s="37"/>
      <c r="AE283" s="37"/>
      <c r="AR283" s="180" t="s">
        <v>447</v>
      </c>
      <c r="AT283" s="180" t="s">
        <v>123</v>
      </c>
      <c r="AU283" s="180" t="s">
        <v>83</v>
      </c>
      <c r="AY283" s="18" t="s">
        <v>121</v>
      </c>
      <c r="BE283" s="181">
        <f>IF(N283="základní",J283,0)</f>
        <v>0</v>
      </c>
      <c r="BF283" s="181">
        <f>IF(N283="snížená",J283,0)</f>
        <v>0</v>
      </c>
      <c r="BG283" s="181">
        <f>IF(N283="zákl. přenesená",J283,0)</f>
        <v>0</v>
      </c>
      <c r="BH283" s="181">
        <f>IF(N283="sníž. přenesená",J283,0)</f>
        <v>0</v>
      </c>
      <c r="BI283" s="181">
        <f>IF(N283="nulová",J283,0)</f>
        <v>0</v>
      </c>
      <c r="BJ283" s="18" t="s">
        <v>81</v>
      </c>
      <c r="BK283" s="181">
        <f>ROUND(I283*H283,2)</f>
        <v>0</v>
      </c>
      <c r="BL283" s="18" t="s">
        <v>447</v>
      </c>
      <c r="BM283" s="180" t="s">
        <v>468</v>
      </c>
    </row>
    <row r="284" s="2" customFormat="1" ht="16.5" customHeight="1">
      <c r="A284" s="37"/>
      <c r="B284" s="167"/>
      <c r="C284" s="168" t="s">
        <v>469</v>
      </c>
      <c r="D284" s="168" t="s">
        <v>123</v>
      </c>
      <c r="E284" s="169" t="s">
        <v>470</v>
      </c>
      <c r="F284" s="170" t="s">
        <v>471</v>
      </c>
      <c r="G284" s="171" t="s">
        <v>446</v>
      </c>
      <c r="H284" s="172">
        <v>1</v>
      </c>
      <c r="I284" s="173"/>
      <c r="J284" s="174">
        <f>ROUND(I284*H284,2)</f>
        <v>0</v>
      </c>
      <c r="K284" s="175"/>
      <c r="L284" s="38"/>
      <c r="M284" s="217" t="s">
        <v>1</v>
      </c>
      <c r="N284" s="218" t="s">
        <v>38</v>
      </c>
      <c r="O284" s="219"/>
      <c r="P284" s="220">
        <f>O284*H284</f>
        <v>0</v>
      </c>
      <c r="Q284" s="220">
        <v>0</v>
      </c>
      <c r="R284" s="220">
        <f>Q284*H284</f>
        <v>0</v>
      </c>
      <c r="S284" s="220">
        <v>0</v>
      </c>
      <c r="T284" s="221">
        <f>S284*H284</f>
        <v>0</v>
      </c>
      <c r="U284" s="37"/>
      <c r="V284" s="37"/>
      <c r="W284" s="37"/>
      <c r="X284" s="37"/>
      <c r="Y284" s="37"/>
      <c r="Z284" s="37"/>
      <c r="AA284" s="37"/>
      <c r="AB284" s="37"/>
      <c r="AC284" s="37"/>
      <c r="AD284" s="37"/>
      <c r="AE284" s="37"/>
      <c r="AR284" s="180" t="s">
        <v>447</v>
      </c>
      <c r="AT284" s="180" t="s">
        <v>123</v>
      </c>
      <c r="AU284" s="180" t="s">
        <v>83</v>
      </c>
      <c r="AY284" s="18" t="s">
        <v>121</v>
      </c>
      <c r="BE284" s="181">
        <f>IF(N284="základní",J284,0)</f>
        <v>0</v>
      </c>
      <c r="BF284" s="181">
        <f>IF(N284="snížená",J284,0)</f>
        <v>0</v>
      </c>
      <c r="BG284" s="181">
        <f>IF(N284="zákl. přenesená",J284,0)</f>
        <v>0</v>
      </c>
      <c r="BH284" s="181">
        <f>IF(N284="sníž. přenesená",J284,0)</f>
        <v>0</v>
      </c>
      <c r="BI284" s="181">
        <f>IF(N284="nulová",J284,0)</f>
        <v>0</v>
      </c>
      <c r="BJ284" s="18" t="s">
        <v>81</v>
      </c>
      <c r="BK284" s="181">
        <f>ROUND(I284*H284,2)</f>
        <v>0</v>
      </c>
      <c r="BL284" s="18" t="s">
        <v>447</v>
      </c>
      <c r="BM284" s="180" t="s">
        <v>472</v>
      </c>
    </row>
    <row r="285" s="2" customFormat="1" ht="6.96" customHeight="1">
      <c r="A285" s="37"/>
      <c r="B285" s="59"/>
      <c r="C285" s="60"/>
      <c r="D285" s="60"/>
      <c r="E285" s="60"/>
      <c r="F285" s="60"/>
      <c r="G285" s="60"/>
      <c r="H285" s="60"/>
      <c r="I285" s="60"/>
      <c r="J285" s="60"/>
      <c r="K285" s="60"/>
      <c r="L285" s="38"/>
      <c r="M285" s="37"/>
      <c r="O285" s="37"/>
      <c r="P285" s="37"/>
      <c r="Q285" s="37"/>
      <c r="R285" s="37"/>
      <c r="S285" s="37"/>
      <c r="T285" s="37"/>
      <c r="U285" s="37"/>
      <c r="V285" s="37"/>
      <c r="W285" s="37"/>
      <c r="X285" s="37"/>
      <c r="Y285" s="37"/>
      <c r="Z285" s="37"/>
      <c r="AA285" s="37"/>
      <c r="AB285" s="37"/>
      <c r="AC285" s="37"/>
      <c r="AD285" s="37"/>
      <c r="AE285" s="37"/>
    </row>
  </sheetData>
  <autoFilter ref="C129:K284"/>
  <mergeCells count="9">
    <mergeCell ref="E7:H7"/>
    <mergeCell ref="E9:H9"/>
    <mergeCell ref="E18:H18"/>
    <mergeCell ref="E27:H27"/>
    <mergeCell ref="E85:H85"/>
    <mergeCell ref="E87:H87"/>
    <mergeCell ref="E120:H120"/>
    <mergeCell ref="E122:H12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DESKTOP-DPMJUDL\Uzivatel</dc:creator>
  <cp:lastModifiedBy>DESKTOP-DPMJUDL\Uzivatel</cp:lastModifiedBy>
  <dcterms:created xsi:type="dcterms:W3CDTF">2023-05-12T08:30:42Z</dcterms:created>
  <dcterms:modified xsi:type="dcterms:W3CDTF">2023-05-12T08:30:45Z</dcterms:modified>
</cp:coreProperties>
</file>